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3" name="ID_2E348AFDB4F44EB4844DBB5FAB06B916"/>
        <xdr:cNvPicPr>
          <a:picLocks noChangeAspect="1"/>
        </xdr:cNvPicPr>
      </xdr:nvPicPr>
      <xdr:blipFill>
        <a:blip r:embed="rId1"/>
        <a:srcRect l="3311" r="5969"/>
        <a:stretch>
          <a:fillRect/>
        </a:stretch>
      </xdr:blipFill>
      <xdr:spPr>
        <a:xfrm>
          <a:off x="3524250" y="8514715"/>
          <a:ext cx="6524625" cy="32454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D3285A520F0049BF86F0DDC99D73DE8D" descr="3cf434e4836fc1ca4da41ef320da33e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90925" y="13760450"/>
          <a:ext cx="598805" cy="1105535"/>
        </a:xfrm>
        <a:prstGeom prst="rect">
          <a:avLst/>
        </a:prstGeom>
      </xdr:spPr>
    </xdr:pic>
  </etc:cellImage>
  <etc:cellImage>
    <xdr:pic>
      <xdr:nvPicPr>
        <xdr:cNvPr id="17" name="ID_9CD7CCEAA39443DB8D9D12B9E4DDF6F4" descr="26a2b9b83f51b17d1b9630ab9207f99a"/>
        <xdr:cNvPicPr>
          <a:picLocks noChangeAspect="1"/>
        </xdr:cNvPicPr>
      </xdr:nvPicPr>
      <xdr:blipFill>
        <a:blip r:embed="rId3"/>
        <a:srcRect l="9603" t="20577" r="15601" b="12356"/>
        <a:stretch>
          <a:fillRect/>
        </a:stretch>
      </xdr:blipFill>
      <xdr:spPr>
        <a:xfrm>
          <a:off x="3562350" y="12582525"/>
          <a:ext cx="514350" cy="892175"/>
        </a:xfrm>
        <a:prstGeom prst="rect">
          <a:avLst/>
        </a:prstGeom>
      </xdr:spPr>
    </xdr:pic>
  </etc:cellImage>
  <etc:cellImage>
    <xdr:pic>
      <xdr:nvPicPr>
        <xdr:cNvPr id="19" name="ID_86E1E296F86D45E9A20467ED45E9A205" descr="24e7287e-437c-44f3-9d48-194488f4a24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476625" y="10102850"/>
          <a:ext cx="657225" cy="1096645"/>
        </a:xfrm>
        <a:prstGeom prst="rect">
          <a:avLst/>
        </a:prstGeom>
      </xdr:spPr>
    </xdr:pic>
  </etc:cellImage>
  <etc:cellImage>
    <xdr:pic>
      <xdr:nvPicPr>
        <xdr:cNvPr id="14" name="ID_C9CCA6A64BC04CEEBB5540D6575A91FA" descr="dd5203e9b453ac6bc8fb15dc5115b595"/>
        <xdr:cNvPicPr>
          <a:picLocks noChangeAspect="1"/>
        </xdr:cNvPicPr>
      </xdr:nvPicPr>
      <xdr:blipFill>
        <a:blip r:embed="rId5"/>
        <a:srcRect/>
        <a:stretch>
          <a:fillRect/>
        </a:stretch>
      </xdr:blipFill>
      <xdr:spPr>
        <a:xfrm>
          <a:off x="3347085" y="11299825"/>
          <a:ext cx="1577975" cy="1141730"/>
        </a:xfrm>
        <a:prstGeom prst="rect">
          <a:avLst/>
        </a:prstGeom>
      </xdr:spPr>
    </xdr:pic>
  </etc:cellImage>
  <etc:cellImage>
    <xdr:pic>
      <xdr:nvPicPr>
        <xdr:cNvPr id="15" name="ID_D423FA325E7D46C2A9AF4682A9C7E27F" descr="9a88f9341ede8183a804d054c11c8d7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314700" y="14989175"/>
          <a:ext cx="1050925" cy="1095375"/>
        </a:xfrm>
        <a:prstGeom prst="rect">
          <a:avLst/>
        </a:prstGeom>
      </xdr:spPr>
    </xdr:pic>
  </etc:cellImage>
  <etc:cellImage>
    <xdr:pic>
      <xdr:nvPicPr>
        <xdr:cNvPr id="4" name="ID_311CCEF8E69C4054B6AC905FD63CCB8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09975" y="17780000"/>
          <a:ext cx="6429375" cy="3819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8A7408E9C684429EAAEDAC66328124B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676650" y="7251700"/>
          <a:ext cx="5819775" cy="7334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156357E1CE1240929BEA0E0D4A12AF7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676650" y="9042400"/>
          <a:ext cx="10382250" cy="8943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D3B0B6E3EBD34C8E8EAA823390CABFA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601075" y="12301855"/>
          <a:ext cx="1076960" cy="5886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1D3A19CB948B454C9743787AACF0714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628900" y="2438400"/>
          <a:ext cx="4076700" cy="472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9E65E7CAD38C46A79576B3C3BB273C6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628900" y="3848100"/>
          <a:ext cx="3676650" cy="4000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83BF559F31C14474BDB5AF54AD4B0A2D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628900" y="5257800"/>
          <a:ext cx="3390900" cy="4276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31D3FF0804A8490B8CCCB67AD580AEC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676650" y="5334000"/>
          <a:ext cx="3752850" cy="41338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<sst xmlns="http://schemas.openxmlformats.org/spreadsheetml/2006/main" count="102" uniqueCount="66">
  <si>
    <t>天津一商南昌方大太阳城项目专属用房软装采购
及安装工程增加项目</t>
  </si>
  <si>
    <t>序号</t>
  </si>
  <si>
    <t>产品名称</t>
  </si>
  <si>
    <t>参考图片</t>
  </si>
  <si>
    <t>参考尺寸</t>
  </si>
  <si>
    <t>数量</t>
  </si>
  <si>
    <t>单位</t>
  </si>
  <si>
    <t>材质说明</t>
  </si>
  <si>
    <t>分项拦标价</t>
  </si>
  <si>
    <t>报价</t>
  </si>
  <si>
    <t>税率</t>
  </si>
  <si>
    <t>备注</t>
  </si>
  <si>
    <t>含税综合单价（元）</t>
  </si>
  <si>
    <t>含税合价
（元）</t>
  </si>
  <si>
    <t>铁板烧</t>
  </si>
  <si>
    <t>L3400*W1150MM*H1100MM</t>
  </si>
  <si>
    <t>套</t>
  </si>
  <si>
    <t>红木色木纹木饰面+15mm仿黑白根石材岩板</t>
  </si>
  <si>
    <t>%</t>
  </si>
  <si>
    <t>-</t>
  </si>
  <si>
    <t>冰麦制冰机</t>
  </si>
  <si>
    <t>345*350*600mm</t>
  </si>
  <si>
    <t>件</t>
  </si>
  <si>
    <t>型号：BMX-80</t>
  </si>
  <si>
    <t>电压：220v
功率：236W
出冰量：40kg/天</t>
  </si>
  <si>
    <t>美的嵌入式电磁灶</t>
  </si>
  <si>
    <t>L310*W380mm</t>
  </si>
  <si>
    <t>型号：MC-DZ22S04E</t>
  </si>
  <si>
    <t>额定功率:2200W
面板样式:微晶面板
额定电压:220V
开孔尺寸:295*365mm</t>
  </si>
  <si>
    <t>美滋露净水器</t>
  </si>
  <si>
    <t>300*110*585mm</t>
  </si>
  <si>
    <t>型号：MU-UF1200</t>
  </si>
  <si>
    <t>总净水量：40立方米
流量：1200L/小时</t>
  </si>
  <si>
    <t>布兰泰原汁机</t>
  </si>
  <si>
    <t>230*165*495mm</t>
  </si>
  <si>
    <t>型号：TK800</t>
  </si>
  <si>
    <t>容量：450ml
电压：220V
功率：400W</t>
  </si>
  <si>
    <t>技诺全自动咖啡机</t>
  </si>
  <si>
    <t>300*585*512mm</t>
  </si>
  <si>
    <t>型号：JL36ST-MW</t>
  </si>
  <si>
    <t>电压：220V
功率：3200W
出杯量：100杯/天</t>
  </si>
  <si>
    <t>嵌入式水壶</t>
  </si>
  <si>
    <t>外径尺寸200*370mm
开孔尺寸L181*W352*H35mm</t>
  </si>
  <si>
    <t>纯钛</t>
  </si>
  <si>
    <t>衣柜</t>
  </si>
  <si>
    <t>1470*450*2000mm</t>
  </si>
  <si>
    <t>铝支架木纹烤漆(铝合金管是1.5厚的)</t>
  </si>
  <si>
    <t>水盆</t>
  </si>
  <si>
    <t>L650*W450*H220mm</t>
  </si>
  <si>
    <t>九牧王</t>
  </si>
  <si>
    <t>香格里拉帘</t>
  </si>
  <si>
    <t>L3700*H1870mm</t>
  </si>
  <si>
    <t>五孔插座</t>
  </si>
  <si>
    <t>86盒</t>
  </si>
  <si>
    <t>型号：WMSA122</t>
  </si>
  <si>
    <t>松下</t>
  </si>
  <si>
    <t>弱电插座</t>
  </si>
  <si>
    <t>型号：WMSA431</t>
  </si>
  <si>
    <t>双网孔插座</t>
  </si>
  <si>
    <t>型号：WMSA432</t>
  </si>
  <si>
    <t>推拉式插座</t>
  </si>
  <si>
    <t>产品尺寸
280*100*47(mm)
开孔尺寸
270*72(mm)</t>
  </si>
  <si>
    <t>爱瑞堡</t>
  </si>
  <si>
    <t>现场吊灯灯具预埋</t>
  </si>
  <si>
    <t>/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</si>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</sst>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0_ "/>
  </numFmts>
  <fonts count="28">
    <font>
      <sz val="11"/>
      <color theme="1"/>
      <name val="宋体"/>
      <charset val="134"/>
      <scheme val="minor"/>
    </font>
    <font>
      <sz val="11"/>
      <color theme="1"/>
      <name val="仿宋_GB2312"/>
      <charset val="134"/>
    </font>
    <font>
      <sz val="14"/>
      <color theme="1"/>
      <name val="仿宋_GB2312"/>
      <charset val="134"/>
    </font>
    <font>
      <b/>
      <sz val="14"/>
      <name val="仿宋_GB2312"/>
      <charset val="134"/>
    </font>
    <font>
      <b/>
      <sz val="14"/>
      <color indexed="8"/>
      <name val="仿宋_GB2312"/>
      <charset val="134"/>
    </font>
    <font>
      <b/>
      <sz val="14"/>
      <color rgb="FF000000"/>
      <name val="仿宋_GB2312"/>
      <charset val="134"/>
    </font>
    <font>
      <sz val="14"/>
      <color indexed="8"/>
      <name val="仿宋_GB2312"/>
      <charset val="134"/>
    </font>
    <font>
      <sz val="14"/>
      <name val="仿宋_GB2312"/>
      <charset val="134"/>
    </font>
    <font>
      <sz val="11"/>
      <color indexed="8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43" fontId="2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3" fontId="4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177" fontId="7" fillId="0" borderId="4" xfId="0" applyNumberFormat="1" applyFont="1" applyFill="1" applyBorder="1" applyAlignment="1">
      <alignment horizontal="center" vertical="center" wrapText="1"/>
    </xf>
    <xf numFmtId="43" fontId="6" fillId="0" borderId="4" xfId="0" applyNumberFormat="1" applyFont="1" applyFill="1" applyBorder="1" applyAlignment="1">
      <alignment horizontal="center" vertical="center" wrapText="1"/>
    </xf>
    <xf numFmtId="9" fontId="6" fillId="0" borderId="4" xfId="3" applyFont="1" applyFill="1" applyBorder="1" applyAlignment="1">
      <alignment horizontal="center" vertical="center" wrapText="1"/>
    </xf>
    <xf numFmtId="43" fontId="2" fillId="0" borderId="4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78" fontId="8" fillId="0" borderId="0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3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1.jpeg"/><Relationship Id="rId8" Type="http://schemas.openxmlformats.org/officeDocument/2006/relationships/image" Target="media/image10.jpeg"/><Relationship Id="rId7" Type="http://schemas.openxmlformats.org/officeDocument/2006/relationships/image" Target="media/image9.jpeg"/><Relationship Id="rId6" Type="http://schemas.openxmlformats.org/officeDocument/2006/relationships/image" Target="media/image8.jpeg"/><Relationship Id="rId5" Type="http://schemas.openxmlformats.org/officeDocument/2006/relationships/image" Target="media/image7.png"/><Relationship Id="rId4" Type="http://schemas.openxmlformats.org/officeDocument/2006/relationships/image" Target="media/image6.png"/><Relationship Id="rId3" Type="http://schemas.openxmlformats.org/officeDocument/2006/relationships/image" Target="media/image5.jpeg"/><Relationship Id="rId2" Type="http://schemas.openxmlformats.org/officeDocument/2006/relationships/image" Target="media/image4.jpeg"/><Relationship Id="rId14" Type="http://schemas.openxmlformats.org/officeDocument/2006/relationships/image" Target="media/image16.jpeg"/><Relationship Id="rId13" Type="http://schemas.openxmlformats.org/officeDocument/2006/relationships/image" Target="media/image15.jpeg"/><Relationship Id="rId12" Type="http://schemas.openxmlformats.org/officeDocument/2006/relationships/image" Target="media/image14.jpeg"/><Relationship Id="rId11" Type="http://schemas.openxmlformats.org/officeDocument/2006/relationships/image" Target="media/image13.jpeg"/><Relationship Id="rId10" Type="http://schemas.openxmlformats.org/officeDocument/2006/relationships/image" Target="media/image12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11</xdr:row>
      <xdr:rowOff>309245</xdr:rowOff>
    </xdr:from>
    <xdr:to>
      <xdr:col>2</xdr:col>
      <xdr:colOff>1035050</xdr:colOff>
      <xdr:row>11</xdr:row>
      <xdr:rowOff>1071245</xdr:rowOff>
    </xdr:to>
    <xdr:pic>
      <xdr:nvPicPr>
        <xdr:cNvPr id="3" name="ID_3620F03E4E7B4F4AB62FB3400E24E6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6350" y="12259945"/>
          <a:ext cx="10160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1066800</xdr:colOff>
      <xdr:row>11</xdr:row>
      <xdr:rowOff>191770</xdr:rowOff>
    </xdr:from>
    <xdr:to>
      <xdr:col>3</xdr:col>
      <xdr:colOff>0</xdr:colOff>
      <xdr:row>11</xdr:row>
      <xdr:rowOff>1274445</xdr:rowOff>
    </xdr:to>
    <xdr:pic>
      <xdr:nvPicPr>
        <xdr:cNvPr id="4" name="ID_90D95FB6BF66464BB1C58B979F63DA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24100" y="12142470"/>
          <a:ext cx="767080" cy="1082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"/>
  <sheetViews>
    <sheetView tabSelected="1" zoomScale="70" zoomScaleNormal="70" topLeftCell="A15" workbookViewId="0">
      <selection activeCell="R4" sqref="R4"/>
    </sheetView>
  </sheetViews>
  <sheetFormatPr defaultColWidth="9" defaultRowHeight="17.5"/>
  <cols>
    <col min="1" max="2" width="9" style="2"/>
    <col min="3" max="3" width="26.2545454545455" style="2" customWidth="1"/>
    <col min="4" max="4" width="16.1272727272727" style="2" customWidth="1"/>
    <col min="5" max="6" width="9" style="2"/>
    <col min="7" max="7" width="19.6272727272727" style="2" customWidth="1"/>
    <col min="8" max="11" width="22.6272727272727" style="3" customWidth="1"/>
    <col min="12" max="12" width="9.35454545454546" style="3" customWidth="1"/>
    <col min="13" max="13" width="17.8727272727273" style="4" customWidth="1"/>
    <col min="14" max="16384" width="9" style="2"/>
  </cols>
  <sheetData>
    <row r="1" ht="39" customHeight="1" spans="1:13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7"/>
    </row>
    <row r="2" customFormat="1" ht="39" customHeight="1" spans="1:13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9" t="s">
        <v>7</v>
      </c>
      <c r="H2" s="10" t="s">
        <v>8</v>
      </c>
      <c r="I2" s="10"/>
      <c r="J2" s="10" t="s">
        <v>9</v>
      </c>
      <c r="K2" s="10"/>
      <c r="L2" s="11" t="s">
        <v>10</v>
      </c>
      <c r="M2" s="8" t="s">
        <v>11</v>
      </c>
    </row>
    <row r="3" s="1" customFormat="1" ht="54" customHeight="1" spans="1:13">
      <c r="A3" s="8"/>
      <c r="B3" s="8"/>
      <c r="C3" s="8"/>
      <c r="D3" s="9"/>
      <c r="E3" s="8"/>
      <c r="F3" s="8"/>
      <c r="G3" s="9"/>
      <c r="H3" s="11" t="s">
        <v>12</v>
      </c>
      <c r="I3" s="11" t="s">
        <v>13</v>
      </c>
      <c r="J3" s="11" t="s">
        <v>12</v>
      </c>
      <c r="K3" s="11" t="s">
        <v>13</v>
      </c>
      <c r="L3" s="11"/>
      <c r="M3" s="8"/>
    </row>
    <row r="4" s="1" customFormat="1" ht="96" customHeight="1" spans="1:13">
      <c r="A4" s="12">
        <v>1</v>
      </c>
      <c r="B4" s="13" t="s">
        <v>14</v>
      </c>
      <c r="C4" s="14" t="str">
        <f>_xlfn.DISPIMG("ID_2E348AFDB4F44EB4844DBB5FAB06B916",1)</f>
        <v>=DISPIMG("ID_2E348AFDB4F44EB4844DBB5FAB06B916",1)</v>
      </c>
      <c r="D4" s="15" t="s">
        <v>15</v>
      </c>
      <c r="E4" s="16">
        <v>1</v>
      </c>
      <c r="F4" s="12" t="s">
        <v>16</v>
      </c>
      <c r="G4" s="15" t="s">
        <v>17</v>
      </c>
      <c r="H4" s="17">
        <v>35000</v>
      </c>
      <c r="I4" s="17">
        <f t="shared" ref="I4:I18" si="0">H4*E4</f>
        <v>35000</v>
      </c>
      <c r="J4" s="17"/>
      <c r="K4" s="17"/>
      <c r="L4" s="18" t="s">
        <v>18</v>
      </c>
      <c r="M4" s="15" t="s">
        <v>19</v>
      </c>
    </row>
    <row r="5" s="1" customFormat="1" ht="96" customHeight="1" spans="1:13">
      <c r="A5" s="12">
        <v>2</v>
      </c>
      <c r="B5" s="15" t="s">
        <v>20</v>
      </c>
      <c r="C5" s="15" t="str">
        <f>_xlfn.DISPIMG("ID_86E1E296F86D45E9A20467ED45E9A205",1)</f>
        <v>=DISPIMG("ID_86E1E296F86D45E9A20467ED45E9A205",1)</v>
      </c>
      <c r="D5" s="15" t="s">
        <v>21</v>
      </c>
      <c r="E5" s="15">
        <v>2</v>
      </c>
      <c r="F5" s="15" t="s">
        <v>22</v>
      </c>
      <c r="G5" s="15" t="s">
        <v>23</v>
      </c>
      <c r="H5" s="17">
        <v>2500</v>
      </c>
      <c r="I5" s="17">
        <f t="shared" si="0"/>
        <v>5000</v>
      </c>
      <c r="J5" s="17"/>
      <c r="K5" s="17"/>
      <c r="L5" s="18" t="s">
        <v>18</v>
      </c>
      <c r="M5" s="15" t="s">
        <v>24</v>
      </c>
    </row>
    <row r="6" s="1" customFormat="1" ht="96" customHeight="1" spans="1:13">
      <c r="A6" s="12">
        <v>3</v>
      </c>
      <c r="B6" s="15" t="s">
        <v>25</v>
      </c>
      <c r="C6" s="15" t="str">
        <f>_xlfn.DISPIMG("ID_C9CCA6A64BC04CEEBB5540D6575A91FA",1)</f>
        <v>=DISPIMG("ID_C9CCA6A64BC04CEEBB5540D6575A91FA",1)</v>
      </c>
      <c r="D6" s="15" t="s">
        <v>26</v>
      </c>
      <c r="E6" s="15">
        <v>2</v>
      </c>
      <c r="F6" s="15" t="s">
        <v>22</v>
      </c>
      <c r="G6" s="12" t="s">
        <v>27</v>
      </c>
      <c r="H6" s="17">
        <v>650</v>
      </c>
      <c r="I6" s="17">
        <f t="shared" si="0"/>
        <v>1300</v>
      </c>
      <c r="J6" s="17"/>
      <c r="K6" s="17"/>
      <c r="L6" s="18" t="s">
        <v>18</v>
      </c>
      <c r="M6" s="15" t="s">
        <v>28</v>
      </c>
    </row>
    <row r="7" s="1" customFormat="1" ht="96" customHeight="1" spans="1:13">
      <c r="A7" s="12">
        <v>4</v>
      </c>
      <c r="B7" s="15" t="s">
        <v>29</v>
      </c>
      <c r="C7" s="15" t="str">
        <f>_xlfn.DISPIMG("ID_9CD7CCEAA39443DB8D9D12B9E4DDF6F4",1)</f>
        <v>=DISPIMG("ID_9CD7CCEAA39443DB8D9D12B9E4DDF6F4",1)</v>
      </c>
      <c r="D7" s="15" t="s">
        <v>30</v>
      </c>
      <c r="E7" s="15">
        <v>2</v>
      </c>
      <c r="F7" s="15" t="s">
        <v>22</v>
      </c>
      <c r="G7" s="12" t="s">
        <v>31</v>
      </c>
      <c r="H7" s="17">
        <v>2800</v>
      </c>
      <c r="I7" s="17">
        <f t="shared" si="0"/>
        <v>5600</v>
      </c>
      <c r="J7" s="17"/>
      <c r="K7" s="17"/>
      <c r="L7" s="18" t="s">
        <v>18</v>
      </c>
      <c r="M7" s="15" t="s">
        <v>32</v>
      </c>
    </row>
    <row r="8" s="1" customFormat="1" ht="96" customHeight="1" spans="1:13">
      <c r="A8" s="12">
        <v>5</v>
      </c>
      <c r="B8" s="15" t="s">
        <v>33</v>
      </c>
      <c r="C8" s="15" t="str">
        <f>_xlfn.DISPIMG("ID_D3285A520F0049BF86F0DDC99D73DE8D",1)</f>
        <v>=DISPIMG("ID_D3285A520F0049BF86F0DDC99D73DE8D",1)</v>
      </c>
      <c r="D8" s="15" t="s">
        <v>34</v>
      </c>
      <c r="E8" s="15">
        <v>1</v>
      </c>
      <c r="F8" s="15" t="s">
        <v>22</v>
      </c>
      <c r="G8" s="12" t="s">
        <v>35</v>
      </c>
      <c r="H8" s="17">
        <v>2000</v>
      </c>
      <c r="I8" s="17">
        <f t="shared" si="0"/>
        <v>2000</v>
      </c>
      <c r="J8" s="17"/>
      <c r="K8" s="17"/>
      <c r="L8" s="18" t="s">
        <v>18</v>
      </c>
      <c r="M8" s="15" t="s">
        <v>36</v>
      </c>
    </row>
    <row r="9" s="1" customFormat="1" ht="96" customHeight="1" spans="1:13">
      <c r="A9" s="12">
        <v>6</v>
      </c>
      <c r="B9" s="15" t="s">
        <v>37</v>
      </c>
      <c r="C9" s="15" t="str">
        <f>_xlfn.DISPIMG("ID_D423FA325E7D46C2A9AF4682A9C7E27F",1)</f>
        <v>=DISPIMG("ID_D423FA325E7D46C2A9AF4682A9C7E27F",1)</v>
      </c>
      <c r="D9" s="15" t="s">
        <v>38</v>
      </c>
      <c r="E9" s="15">
        <v>1</v>
      </c>
      <c r="F9" s="15" t="s">
        <v>22</v>
      </c>
      <c r="G9" s="12" t="s">
        <v>39</v>
      </c>
      <c r="H9" s="17">
        <v>15000</v>
      </c>
      <c r="I9" s="17">
        <f t="shared" si="0"/>
        <v>15000</v>
      </c>
      <c r="J9" s="17"/>
      <c r="K9" s="17"/>
      <c r="L9" s="18" t="s">
        <v>18</v>
      </c>
      <c r="M9" s="15" t="s">
        <v>40</v>
      </c>
    </row>
    <row r="10" s="1" customFormat="1" ht="122" customHeight="1" spans="1:13">
      <c r="A10" s="12">
        <v>7</v>
      </c>
      <c r="B10" s="15" t="s">
        <v>41</v>
      </c>
      <c r="C10" s="10" t="str">
        <f>_xlfn.DISPIMG("ID_311CCEF8E69C4054B6AC905FD63CCB85",1)</f>
        <v>=DISPIMG("ID_311CCEF8E69C4054B6AC905FD63CCB85",1)</v>
      </c>
      <c r="D10" s="15" t="s">
        <v>42</v>
      </c>
      <c r="E10" s="15">
        <v>1</v>
      </c>
      <c r="F10" s="15" t="s">
        <v>22</v>
      </c>
      <c r="G10" s="12" t="s">
        <v>43</v>
      </c>
      <c r="H10" s="17">
        <v>1000</v>
      </c>
      <c r="I10" s="17">
        <f t="shared" si="0"/>
        <v>1000</v>
      </c>
      <c r="J10" s="17"/>
      <c r="K10" s="17"/>
      <c r="L10" s="18" t="s">
        <v>18</v>
      </c>
      <c r="M10" s="15" t="s">
        <v>43</v>
      </c>
    </row>
    <row r="11" s="1" customFormat="1" ht="111" customHeight="1" spans="1:13">
      <c r="A11" s="12">
        <v>8</v>
      </c>
      <c r="B11" s="13" t="s">
        <v>44</v>
      </c>
      <c r="C11" s="12" t="str">
        <f>_xlfn.DISPIMG("ID_8A7408E9C684429EAAEDAC66328124B2",1)</f>
        <v>=DISPIMG("ID_8A7408E9C684429EAAEDAC66328124B2",1)</v>
      </c>
      <c r="D11" s="12" t="s">
        <v>45</v>
      </c>
      <c r="E11" s="15">
        <v>1</v>
      </c>
      <c r="F11" s="15" t="s">
        <v>22</v>
      </c>
      <c r="G11" s="15" t="s">
        <v>46</v>
      </c>
      <c r="H11" s="19">
        <v>6000</v>
      </c>
      <c r="I11" s="19">
        <f t="shared" si="0"/>
        <v>6000</v>
      </c>
      <c r="J11" s="19"/>
      <c r="K11" s="19"/>
      <c r="L11" s="18" t="s">
        <v>18</v>
      </c>
      <c r="M11" s="15"/>
    </row>
    <row r="12" s="1" customFormat="1" ht="124" customHeight="1" spans="1:13">
      <c r="A12" s="12">
        <v>9</v>
      </c>
      <c r="B12" s="20" t="s">
        <v>47</v>
      </c>
      <c r="C12" s="10"/>
      <c r="D12" s="20" t="s">
        <v>48</v>
      </c>
      <c r="E12" s="15">
        <v>2</v>
      </c>
      <c r="F12" s="15" t="s">
        <v>22</v>
      </c>
      <c r="G12" s="15" t="s">
        <v>49</v>
      </c>
      <c r="H12" s="19">
        <v>900</v>
      </c>
      <c r="I12" s="19">
        <f t="shared" si="0"/>
        <v>1800</v>
      </c>
      <c r="J12" s="19"/>
      <c r="K12" s="19"/>
      <c r="L12" s="18" t="s">
        <v>18</v>
      </c>
      <c r="M12" s="15"/>
    </row>
    <row r="13" s="1" customFormat="1" ht="124" customHeight="1" spans="1:13">
      <c r="A13" s="12">
        <v>10</v>
      </c>
      <c r="B13" s="20" t="s">
        <v>50</v>
      </c>
      <c r="C13" s="10" t="str">
        <f>_xlfn.DISPIMG("ID_156357E1CE1240929BEA0E0D4A12AF7F",1)</f>
        <v>=DISPIMG("ID_156357E1CE1240929BEA0E0D4A12AF7F",1)</v>
      </c>
      <c r="D13" s="20" t="s">
        <v>51</v>
      </c>
      <c r="E13" s="15">
        <v>1</v>
      </c>
      <c r="F13" s="15" t="s">
        <v>16</v>
      </c>
      <c r="G13" s="10" t="str">
        <f>_xlfn.DISPIMG("ID_D3B0B6E3EBD34C8E8EAA823390CABFA1",1)</f>
        <v>=DISPIMG("ID_D3B0B6E3EBD34C8E8EAA823390CABFA1",1)</v>
      </c>
      <c r="H13" s="19">
        <v>3000</v>
      </c>
      <c r="I13" s="19">
        <f t="shared" si="0"/>
        <v>3000</v>
      </c>
      <c r="J13" s="19"/>
      <c r="K13" s="19"/>
      <c r="L13" s="18" t="s">
        <v>18</v>
      </c>
      <c r="M13" s="15"/>
    </row>
    <row r="14" s="1" customFormat="1" ht="101" customHeight="1" spans="1:13">
      <c r="A14" s="12">
        <v>11</v>
      </c>
      <c r="B14" s="21" t="s">
        <v>52</v>
      </c>
      <c r="C14" s="21" t="str">
        <f>_xlfn.DISPIMG("ID_1D3A19CB948B454C9743787AACF0714D",1)</f>
        <v>=DISPIMG("ID_1D3A19CB948B454C9743787AACF0714D",1)</v>
      </c>
      <c r="D14" s="12" t="s">
        <v>53</v>
      </c>
      <c r="E14" s="15">
        <v>22</v>
      </c>
      <c r="F14" s="15" t="s">
        <v>22</v>
      </c>
      <c r="G14" s="15" t="s">
        <v>54</v>
      </c>
      <c r="H14" s="19">
        <v>30</v>
      </c>
      <c r="I14" s="19">
        <f t="shared" si="0"/>
        <v>660</v>
      </c>
      <c r="J14" s="19"/>
      <c r="K14" s="19"/>
      <c r="L14" s="18" t="s">
        <v>18</v>
      </c>
      <c r="M14" s="15" t="s">
        <v>55</v>
      </c>
    </row>
    <row r="15" s="1" customFormat="1" ht="101" customHeight="1" spans="1:13">
      <c r="A15" s="12">
        <v>12</v>
      </c>
      <c r="B15" s="20" t="s">
        <v>56</v>
      </c>
      <c r="C15" s="20" t="str">
        <f>_xlfn.DISPIMG("ID_9E65E7CAD38C46A79576B3C3BB273C65",1)</f>
        <v>=DISPIMG("ID_9E65E7CAD38C46A79576B3C3BB273C65",1)</v>
      </c>
      <c r="D15" s="12" t="s">
        <v>53</v>
      </c>
      <c r="E15" s="12">
        <v>4</v>
      </c>
      <c r="F15" s="12" t="s">
        <v>22</v>
      </c>
      <c r="G15" s="15" t="s">
        <v>57</v>
      </c>
      <c r="H15" s="19">
        <v>50</v>
      </c>
      <c r="I15" s="19">
        <f t="shared" si="0"/>
        <v>200</v>
      </c>
      <c r="J15" s="19"/>
      <c r="K15" s="19"/>
      <c r="L15" s="18" t="s">
        <v>18</v>
      </c>
      <c r="M15" s="15" t="s">
        <v>55</v>
      </c>
    </row>
    <row r="16" s="1" customFormat="1" ht="101" customHeight="1" spans="1:13">
      <c r="A16" s="12">
        <v>13</v>
      </c>
      <c r="B16" s="20" t="s">
        <v>58</v>
      </c>
      <c r="C16" s="10" t="str">
        <f>_xlfn.DISPIMG("ID_31D3FF0804A8490B8CCCB67AD580AEC7",1)</f>
        <v>=DISPIMG("ID_31D3FF0804A8490B8CCCB67AD580AEC7",1)</v>
      </c>
      <c r="D16" s="12" t="s">
        <v>53</v>
      </c>
      <c r="E16" s="12">
        <v>39</v>
      </c>
      <c r="F16" s="12" t="s">
        <v>22</v>
      </c>
      <c r="G16" s="15" t="s">
        <v>59</v>
      </c>
      <c r="H16" s="19">
        <v>80</v>
      </c>
      <c r="I16" s="19">
        <f t="shared" si="0"/>
        <v>3120</v>
      </c>
      <c r="J16" s="19"/>
      <c r="K16" s="19"/>
      <c r="L16" s="18" t="s">
        <v>18</v>
      </c>
      <c r="M16" s="15" t="s">
        <v>55</v>
      </c>
    </row>
    <row r="17" s="1" customFormat="1" ht="101" customHeight="1" spans="1:16">
      <c r="A17" s="12">
        <v>14</v>
      </c>
      <c r="B17" s="20" t="s">
        <v>60</v>
      </c>
      <c r="C17" s="10" t="str">
        <f>_xlfn.DISPIMG("ID_83BF559F31C14474BDB5AF54AD4B0A2D",1)</f>
        <v>=DISPIMG("ID_83BF559F31C14474BDB5AF54AD4B0A2D",1)</v>
      </c>
      <c r="D17" s="12" t="s">
        <v>61</v>
      </c>
      <c r="E17" s="12">
        <v>2</v>
      </c>
      <c r="F17" s="12" t="s">
        <v>22</v>
      </c>
      <c r="G17" s="10" t="s">
        <v>19</v>
      </c>
      <c r="H17" s="19">
        <v>450</v>
      </c>
      <c r="I17" s="19">
        <f t="shared" si="0"/>
        <v>900</v>
      </c>
      <c r="J17" s="19"/>
      <c r="K17" s="19"/>
      <c r="L17" s="18" t="s">
        <v>18</v>
      </c>
      <c r="M17" s="20" t="s">
        <v>62</v>
      </c>
    </row>
    <row r="18" s="1" customFormat="1" ht="73" customHeight="1" spans="1:16">
      <c r="A18" s="12">
        <v>15</v>
      </c>
      <c r="B18" s="22" t="s">
        <v>63</v>
      </c>
      <c r="C18" s="23"/>
      <c r="D18" s="15" t="s">
        <v>64</v>
      </c>
      <c r="E18" s="13">
        <v>1</v>
      </c>
      <c r="F18" s="15"/>
      <c r="G18" s="15" t="s">
        <v>19</v>
      </c>
      <c r="H18" s="19">
        <v>19000</v>
      </c>
      <c r="I18" s="17">
        <f t="shared" si="0"/>
        <v>19000</v>
      </c>
      <c r="J18" s="17"/>
      <c r="K18" s="17"/>
      <c r="L18" s="18" t="s">
        <v>18</v>
      </c>
      <c r="M18" s="15" t="s">
        <v>19</v>
      </c>
      <c r="N18" s="24"/>
      <c r="O18" s="25"/>
      <c r="P18" s="26"/>
    </row>
    <row r="19" ht="50" customHeight="1" spans="1:16">
      <c r="A19" s="27" t="s">
        <v>65</v>
      </c>
      <c r="B19" s="28"/>
      <c r="C19" s="28"/>
      <c r="D19" s="28"/>
      <c r="E19" s="28"/>
      <c r="F19" s="28"/>
      <c r="G19" s="28"/>
      <c r="H19" s="29"/>
      <c r="I19" s="30">
        <f>SUM(I4:I18)</f>
        <v>99580</v>
      </c>
      <c r="J19" s="30"/>
      <c r="K19" s="30"/>
      <c r="L19" s="30"/>
      <c r="M19" s="31"/>
    </row>
  </sheetData>
  <mergeCells count="14">
    <mergeCell ref="A1:M1"/>
    <mergeCell ref="H2:I2"/>
    <mergeCell ref="J2:K2"/>
    <mergeCell ref="B18:C18"/>
    <mergeCell ref="A19:H19"/>
    <mergeCell ref="A2:A3"/>
    <mergeCell ref="B2:B3"/>
    <mergeCell ref="C2:C3"/>
    <mergeCell ref="D2:D3"/>
    <mergeCell ref="E2:E3"/>
    <mergeCell ref="F2:F3"/>
    <mergeCell ref="G2:G3"/>
    <mergeCell ref="L2:L3"/>
    <mergeCell ref="M2:M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2026-05-22T01:20:00Z</dcterms:created>
  <dcterms:modified xsi:type="dcterms:W3CDTF">2026-05-22T08:05:24Z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201C1F30B7494B2FA0ECF728AE985262_13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