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刘欣2026年\2026年7月-8月\2026.7.30刘莉丽--关于四川钒钛办公楼效能提升改造用洁具项目安装服务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8" name="ID_E0FB9ABC1832477CA8E686EE35FAC4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48350" y="790575"/>
          <a:ext cx="1657350" cy="1485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6" name="ID_959EC3BC06604407AD00318D54867E7C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762625" y="4673600"/>
          <a:ext cx="1390650" cy="2962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5" name="ID_08E84D45245D4FD490C182C17F0115F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62275" y="14766925"/>
          <a:ext cx="1905000" cy="2876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8" name="ID_F72A8431473B46BC9A94E99EA686180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105525" y="1892300"/>
          <a:ext cx="2247900" cy="6667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7" name="ID_1150F35319D449CCB22DB671360038F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762625" y="5435600"/>
          <a:ext cx="3400425" cy="15335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" name="ID_075EF8D1FC244BC5BD269D1CBE63792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762625" y="6146800"/>
          <a:ext cx="3524250" cy="23717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5" name="ID_F130839F8A154767B48D638C284E73D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038850" y="7988300"/>
          <a:ext cx="4124325" cy="23717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7446" name="ID_922BF303EDA24F368BAF6361161DABC7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072255" y="2139950"/>
          <a:ext cx="1932940" cy="18973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7447" name="ID_F13876FA495746A2A45605BBE1E23FF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830955" y="5309870"/>
          <a:ext cx="2600960" cy="14827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7437" name="ID_67F967BD346E4DE29EBD262A56FDF51C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166870" y="13080365"/>
          <a:ext cx="1877695" cy="25031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7453" name="ID_2AF59431CFF84B0B8A5BA067671ECED4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024630" y="20431760"/>
          <a:ext cx="2023745" cy="20472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7523" name="ID_FC47B335D2D84D96A23C391D393228C7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4570095" y="32514540"/>
          <a:ext cx="885190" cy="13995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7454" name="ID_623374FE3DC8499792A64ADADC71A972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3665220" y="22999700"/>
          <a:ext cx="2821940" cy="17418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7455" name="ID_F8842ACE6EAA4ED68F8E3BB598FF5E2A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3594100" y="25441910"/>
          <a:ext cx="2600325" cy="16611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7508" name="ID_3D263766187A415F95ACE7E550A11573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3712210" y="27456130"/>
          <a:ext cx="2660650" cy="11633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7509" name="ID_6AC4EBCA03F242F7894F73B2EE4D0CD4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4467225" y="29197935"/>
          <a:ext cx="1332230" cy="10655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7510" name="ID_1E5CF33DFF4D4A9A8227D5BD02E7E89E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4759960" y="30601920"/>
          <a:ext cx="849630" cy="1494790"/>
        </a:xfrm>
        <a:prstGeom prst="rect">
          <a:avLst/>
        </a:prstGeom>
        <a:noFill/>
        <a:ln w="9525">
          <a:noFill/>
        </a:ln>
      </xdr:spPr>
    </xdr:pic>
  </etc:cellImage>
</etc:cellImages>
</file>

<file path=xl/comments1.xml><?xml version="1.0" encoding="utf-8"?>
<comments xmlns="http://schemas.openxmlformats.org/spreadsheetml/2006/main">
  <authors>
    <author>Administrator</author>
  </authors>
  <commentList>
    <comment ref="A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OA、申报单</t>
        </r>
      </text>
    </comment>
    <comment ref="A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  <comment ref="D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一般半年</t>
        </r>
      </text>
    </comment>
    <comment ref="A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申报单</t>
        </r>
      </text>
    </comment>
    <comment ref="F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</commentList>
</comments>
</file>

<file path=xl/sharedStrings.xml><?xml version="1.0" encoding="utf-8"?>
<sst xmlns="http://schemas.openxmlformats.org/spreadsheetml/2006/main" count="125" uniqueCount="71">
  <si>
    <t>天津一商询价报价表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</si>
  <si>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</si>
  <si>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</si>
  <si>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</si>
  <si>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</si>
  <si>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</si>
  <si>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</si>
  <si>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</si>
  <si>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贸易二部四川钒钛办公楼效能提升改造项目洁具安装</t>
  </si>
  <si>
    <t>技术需求及商务要求</t>
  </si>
  <si>
    <t>为四川钒钛办公楼效能提升改造项目提供洁具，拟以比价方式寻找符合安装要求的厂商。质保期贰年。要求2026年8月20日前完成安装交付，达到可使用状态。项目地点：四川乐山</t>
  </si>
  <si>
    <t>实施周期</t>
  </si>
  <si>
    <t>7天</t>
  </si>
  <si>
    <t>拦标价</t>
  </si>
  <si>
    <t>14000元</t>
  </si>
  <si>
    <t>合同付款周期及质保金到期支付</t>
  </si>
  <si>
    <t>1.施工人员进场后，甲方支付安装合同总价的20%作为预付款；
2.设备安装调试完成，通水通电，经甲方现场阶段性验收合格后，甲方支付安装合同总价的50%；
3.经甲方书面验收合格后，签署《竣工验收单》，甲方支付至合同总价的95%；
4.合同总价5%作为质保金，安装质保期为贰年，质保期满且无任何安装施工相关质量缺陷，甲方将质保金一次性无息全额支付给乙方。</t>
  </si>
  <si>
    <t>报价时间</t>
  </si>
  <si>
    <t>报价有效期</t>
  </si>
  <si>
    <t>六个月</t>
  </si>
  <si>
    <t>付款方式</t>
  </si>
  <si>
    <t>电汇</t>
  </si>
  <si>
    <t>产品情况及提供服务</t>
  </si>
  <si>
    <t>商品名称</t>
  </si>
  <si>
    <t>品牌</t>
  </si>
  <si>
    <t>规格型号</t>
  </si>
  <si>
    <t>单位</t>
  </si>
  <si>
    <t>数量</t>
  </si>
  <si>
    <t>单价</t>
  </si>
  <si>
    <t>金额</t>
  </si>
  <si>
    <t>税率</t>
  </si>
  <si>
    <t>备注</t>
  </si>
  <si>
    <t>轻智能马桶</t>
  </si>
  <si>
    <t>九牧</t>
  </si>
  <si>
    <t>PQ5250-S0-CJM305</t>
  </si>
  <si>
    <t>个</t>
  </si>
  <si>
    <t>%</t>
  </si>
  <si>
    <t>角阀</t>
  </si>
  <si>
    <t>P74116-867/1C-1</t>
  </si>
  <si>
    <t>软管</t>
  </si>
  <si>
    <t>PH5388-040101C-1</t>
  </si>
  <si>
    <t>三出水淋浴器</t>
  </si>
  <si>
    <t>P36611-764/1B-1</t>
  </si>
  <si>
    <t>套</t>
  </si>
  <si>
    <t>毛巾架</t>
  </si>
  <si>
    <t>P9300808-AB-1</t>
  </si>
  <si>
    <t>厕纸架</t>
  </si>
  <si>
    <t>P939020-7B-1</t>
  </si>
  <si>
    <t>置物架</t>
  </si>
  <si>
    <t>P937117-7Z-1</t>
  </si>
  <si>
    <t>面盆龙头</t>
  </si>
  <si>
    <t>美标</t>
  </si>
  <si>
    <t>FFAS0501-101500BC0</t>
  </si>
  <si>
    <t>台下盆</t>
  </si>
  <si>
    <t>CCAS0440-1000410C0</t>
  </si>
  <si>
    <t>淋浴龙头</t>
  </si>
  <si>
    <t>FFASS026-006500BC0+FFAS9A02-000500BCO+FFAS0311-609500BC0+FFAS9125-000500BC0+FFAS9H08-000500BC0</t>
  </si>
  <si>
    <t>智能座便器</t>
  </si>
  <si>
    <t>TOTO</t>
  </si>
  <si>
    <t>CES9575GS</t>
  </si>
  <si>
    <t>带灯挂墙化妆镜</t>
  </si>
  <si>
    <t>1007560000</t>
  </si>
  <si>
    <t>FFAS1499-908500BC0</t>
  </si>
  <si>
    <t>FFAS1495-908500BC0</t>
  </si>
  <si>
    <t>FFAS9122-001990BC0</t>
  </si>
  <si>
    <t>FFAS9102-001500BC0</t>
  </si>
  <si>
    <t>下水管</t>
  </si>
  <si>
    <t>105501V000</t>
  </si>
  <si>
    <t>FFAS9332-000500BC0</t>
  </si>
  <si>
    <t>合计</t>
  </si>
  <si>
    <r>
      <rPr>
        <sz val="11"/>
        <color theme="1"/>
        <rFont val="仿宋"/>
        <charset val="134"/>
      </rPr>
      <t>注：1、报价单位所报价格应包含增值税专用发票。2、报价单位可采取现场报价或邮箱报价（</t>
    </r>
    <r>
      <rPr>
        <b/>
        <sz val="11"/>
        <color theme="1"/>
        <rFont val="仿宋"/>
        <charset val="134"/>
      </rPr>
      <t>tjysztb@163.com</t>
    </r>
    <r>
      <rPr>
        <sz val="11"/>
        <color theme="1"/>
        <rFont val="仿宋"/>
        <charset val="134"/>
      </rPr>
      <t>） 两种方法，报价单需由报价单位加盖本公司公章，邮箱报价需以PDF格式按照询价单位规定时间内上传。</t>
    </r>
    <r>
      <rPr>
        <b/>
        <sz val="11"/>
        <color theme="1"/>
        <rFont val="仿宋"/>
        <charset val="134"/>
      </rPr>
      <t>报价邮件名称及报价PDF文件名格式均为“招采项目名称+报价单位名称”</t>
    </r>
    <r>
      <rPr>
        <sz val="11"/>
        <color theme="1"/>
        <rFont val="仿宋"/>
        <charset val="134"/>
      </rPr>
      <t>。3、我单位已到项目现场进行踏勘，对于项目整体要求(包括但不限于施工内容、施工进度、施工材料品牌数量要求等) 已全部知悉。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</si>
</sst>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0"/>
      <color theme="1"/>
      <name val="微软雅黑"/>
      <charset val="134"/>
    </font>
    <font>
      <sz val="10"/>
      <name val="仿宋_GB2312"/>
      <charset val="134"/>
    </font>
    <font>
      <sz val="12"/>
      <color theme="1"/>
      <name val="仿宋_GB2312"/>
      <charset val="134"/>
    </font>
    <font>
      <sz val="10"/>
      <name val="等线"/>
      <charset val="134"/>
      <scheme val="minor"/>
    </font>
    <font>
      <sz val="12"/>
      <name val="仿宋_GB2312"/>
      <charset val="134"/>
    </font>
    <font>
      <sz val="11"/>
      <color rgb="FF000000"/>
      <name val="宋体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/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/>
    <xf numFmtId="0" fontId="10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/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76" fontId="14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4.png"/><Relationship Id="rId8" Type="http://schemas.openxmlformats.org/officeDocument/2006/relationships/image" Target="media/image13.png"/><Relationship Id="rId7" Type="http://schemas.openxmlformats.org/officeDocument/2006/relationships/image" Target="media/image12.png"/><Relationship Id="rId6" Type="http://schemas.openxmlformats.org/officeDocument/2006/relationships/image" Target="media/image11.png"/><Relationship Id="rId5" Type="http://schemas.openxmlformats.org/officeDocument/2006/relationships/image" Target="media/image10.png"/><Relationship Id="rId4" Type="http://schemas.openxmlformats.org/officeDocument/2006/relationships/image" Target="media/image9.png"/><Relationship Id="rId3" Type="http://schemas.openxmlformats.org/officeDocument/2006/relationships/image" Target="media/image8.png"/><Relationship Id="rId2" Type="http://schemas.openxmlformats.org/officeDocument/2006/relationships/image" Target="media/image7.png"/><Relationship Id="rId17" Type="http://schemas.openxmlformats.org/officeDocument/2006/relationships/image" Target="media/image22.png"/><Relationship Id="rId16" Type="http://schemas.openxmlformats.org/officeDocument/2006/relationships/image" Target="media/image21.png"/><Relationship Id="rId15" Type="http://schemas.openxmlformats.org/officeDocument/2006/relationships/image" Target="media/image20.png"/><Relationship Id="rId14" Type="http://schemas.openxmlformats.org/officeDocument/2006/relationships/image" Target="media/image19.png"/><Relationship Id="rId13" Type="http://schemas.openxmlformats.org/officeDocument/2006/relationships/image" Target="media/image18.png"/><Relationship Id="rId12" Type="http://schemas.openxmlformats.org/officeDocument/2006/relationships/image" Target="media/image17.png"/><Relationship Id="rId11" Type="http://schemas.openxmlformats.org/officeDocument/2006/relationships/image" Target="media/image16.png"/><Relationship Id="rId10" Type="http://schemas.openxmlformats.org/officeDocument/2006/relationships/image" Target="media/image15.jpeg"/><Relationship Id="rId1" Type="http://schemas.openxmlformats.org/officeDocument/2006/relationships/image" Target="media/image6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58420</xdr:colOff>
      <xdr:row>23</xdr:row>
      <xdr:rowOff>65405</xdr:rowOff>
    </xdr:from>
    <xdr:to>
      <xdr:col>8</xdr:col>
      <xdr:colOff>334010</xdr:colOff>
      <xdr:row>23</xdr:row>
      <xdr:rowOff>635635</xdr:rowOff>
    </xdr:to>
    <xdr:pic>
      <xdr:nvPicPr>
        <xdr:cNvPr id="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89165" y="10554970"/>
          <a:ext cx="275590" cy="570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15875</xdr:colOff>
      <xdr:row>23</xdr:row>
      <xdr:rowOff>656590</xdr:rowOff>
    </xdr:from>
    <xdr:to>
      <xdr:col>8</xdr:col>
      <xdr:colOff>629920</xdr:colOff>
      <xdr:row>23</xdr:row>
      <xdr:rowOff>998855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246620" y="11146155"/>
          <a:ext cx="614045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363220</xdr:colOff>
      <xdr:row>23</xdr:row>
      <xdr:rowOff>87630</xdr:rowOff>
    </xdr:from>
    <xdr:to>
      <xdr:col>8</xdr:col>
      <xdr:colOff>627380</xdr:colOff>
      <xdr:row>23</xdr:row>
      <xdr:rowOff>603250</xdr:rowOff>
    </xdr:to>
    <xdr:pic>
      <xdr:nvPicPr>
        <xdr:cNvPr id="4" name="图片 1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593965" y="10577195"/>
          <a:ext cx="264160" cy="515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645795</xdr:colOff>
      <xdr:row>23</xdr:row>
      <xdr:rowOff>650875</xdr:rowOff>
    </xdr:from>
    <xdr:to>
      <xdr:col>8</xdr:col>
      <xdr:colOff>1075055</xdr:colOff>
      <xdr:row>23</xdr:row>
      <xdr:rowOff>1034415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876540" y="11140440"/>
          <a:ext cx="429260" cy="383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674370</xdr:colOff>
      <xdr:row>23</xdr:row>
      <xdr:rowOff>67310</xdr:rowOff>
    </xdr:from>
    <xdr:to>
      <xdr:col>8</xdr:col>
      <xdr:colOff>987425</xdr:colOff>
      <xdr:row>23</xdr:row>
      <xdr:rowOff>436880</xdr:rowOff>
    </xdr:to>
    <xdr:pic>
      <xdr:nvPicPr>
        <xdr:cNvPr id="6" name="图片 12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905115" y="10556875"/>
          <a:ext cx="313055" cy="3695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A38"/>
  <sheetViews>
    <sheetView tabSelected="1" zoomScale="80" zoomScaleNormal="80" workbookViewId="0">
      <selection activeCell="O11" sqref="O11"/>
    </sheetView>
  </sheetViews>
  <sheetFormatPr defaultColWidth="9" defaultRowHeight="13.8"/>
  <cols>
    <col min="1" max="1" width="18.3796296296296" style="1" customWidth="1"/>
    <col min="2" max="2" width="9.44444444444444" style="2" customWidth="1"/>
    <col min="3" max="3" width="20.2777777777778" style="2" customWidth="1"/>
    <col min="4" max="5" width="10.8333333333333" style="1" customWidth="1"/>
    <col min="6" max="6" width="13.3333333333333" style="1" customWidth="1"/>
    <col min="7" max="7" width="13.3333333333333" style="3" customWidth="1"/>
    <col min="8" max="8" width="9" style="1"/>
    <col min="9" max="9" width="15.9722222222222" style="1" customWidth="1"/>
    <col min="10" max="11" width="9" style="1"/>
    <col min="12" max="12" width="9.37962962962963" style="1"/>
    <col min="13" max="13" width="9.5" style="1"/>
    <col min="14" max="16381" width="9" style="1"/>
  </cols>
  <sheetData>
    <row r="1" ht="29.4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5"/>
      <c r="B2" s="6"/>
      <c r="C2" s="6"/>
      <c r="D2" s="5"/>
      <c r="E2" s="5"/>
      <c r="F2" s="5"/>
      <c r="G2" s="7"/>
      <c r="H2" s="5"/>
    </row>
    <row r="3" ht="22.15" customHeight="1" spans="1:9">
      <c r="A3" s="8" t="s">
        <v>1</v>
      </c>
      <c r="B3" s="8"/>
      <c r="C3" s="8"/>
      <c r="D3" s="8"/>
      <c r="E3" s="8"/>
      <c r="F3" s="8"/>
      <c r="G3" s="8"/>
      <c r="H3" s="8"/>
      <c r="I3" s="8"/>
    </row>
    <row r="4" ht="22.15" customHeight="1" spans="1:9">
      <c r="A4" s="8" t="s">
        <v>2</v>
      </c>
      <c r="B4" s="9"/>
      <c r="C4" s="9"/>
      <c r="D4" s="9"/>
      <c r="E4" s="9"/>
      <c r="F4" s="9"/>
      <c r="G4" s="9"/>
      <c r="H4" s="9"/>
      <c r="I4" s="9"/>
    </row>
    <row r="5" ht="22.15" customHeight="1" spans="1:9">
      <c r="A5" s="8" t="s">
        <v>3</v>
      </c>
      <c r="B5" s="9"/>
      <c r="C5" s="9"/>
      <c r="D5" s="9"/>
      <c r="E5" s="9"/>
      <c r="F5" s="9"/>
      <c r="G5" s="9"/>
      <c r="H5" s="9"/>
      <c r="I5" s="9"/>
    </row>
    <row r="6" ht="34" customHeight="1" spans="1:9">
      <c r="A6" s="8" t="s">
        <v>4</v>
      </c>
      <c r="B6" s="9"/>
      <c r="C6" s="9"/>
      <c r="D6" s="9"/>
      <c r="E6" s="9"/>
      <c r="F6" s="9"/>
      <c r="G6" s="9"/>
      <c r="H6" s="9"/>
      <c r="I6" s="9"/>
    </row>
    <row r="7" ht="22.15" customHeight="1" spans="1:9">
      <c r="A7" s="8" t="s">
        <v>5</v>
      </c>
      <c r="B7" s="10"/>
      <c r="C7" s="11"/>
      <c r="D7" s="8" t="s">
        <v>6</v>
      </c>
      <c r="E7" s="8"/>
      <c r="F7" s="8"/>
      <c r="G7" s="12"/>
      <c r="H7" s="12"/>
      <c r="I7" s="12"/>
    </row>
    <row r="8" ht="30" customHeight="1" spans="1:9">
      <c r="A8" s="13" t="s">
        <v>7</v>
      </c>
      <c r="B8" s="14" t="s">
        <v>8</v>
      </c>
      <c r="C8" s="14"/>
      <c r="D8" s="14"/>
      <c r="E8" s="14"/>
      <c r="F8" s="14"/>
      <c r="G8" s="14"/>
      <c r="H8" s="14"/>
      <c r="I8" s="14"/>
    </row>
    <row r="9" ht="46" customHeight="1" spans="1:9">
      <c r="A9" s="13" t="s">
        <v>9</v>
      </c>
      <c r="B9" s="15" t="s">
        <v>10</v>
      </c>
      <c r="C9" s="16"/>
      <c r="D9" s="16"/>
      <c r="E9" s="16"/>
      <c r="F9" s="16"/>
      <c r="G9" s="16"/>
      <c r="H9" s="16"/>
      <c r="I9" s="17"/>
    </row>
    <row r="10" ht="31" customHeight="1" spans="1:9">
      <c r="A10" s="13" t="s">
        <v>11</v>
      </c>
      <c r="B10" s="18" t="s">
        <v>12</v>
      </c>
      <c r="C10" s="19"/>
      <c r="D10" s="19"/>
      <c r="E10" s="20"/>
      <c r="F10" s="14" t="s">
        <v>13</v>
      </c>
      <c r="G10" s="21" t="s">
        <v>14</v>
      </c>
      <c r="H10" s="22"/>
      <c r="I10" s="23"/>
    </row>
    <row r="11" ht="89" customHeight="1" spans="1:9">
      <c r="A11" s="13" t="s">
        <v>15</v>
      </c>
      <c r="B11" s="15" t="s">
        <v>16</v>
      </c>
      <c r="C11" s="16"/>
      <c r="D11" s="16"/>
      <c r="E11" s="16"/>
      <c r="F11" s="16"/>
      <c r="G11" s="16"/>
      <c r="H11" s="16"/>
      <c r="I11" s="17"/>
    </row>
    <row r="12" ht="35" customHeight="1" spans="1:9">
      <c r="A12" s="13" t="s">
        <v>17</v>
      </c>
      <c r="B12" s="24"/>
      <c r="C12" s="25"/>
      <c r="D12" s="26" t="s">
        <v>18</v>
      </c>
      <c r="E12" s="27"/>
      <c r="F12" s="13" t="s">
        <v>19</v>
      </c>
      <c r="G12" s="28" t="s">
        <v>20</v>
      </c>
      <c r="H12" s="21" t="s">
        <v>21</v>
      </c>
      <c r="I12" s="23"/>
    </row>
    <row r="13" ht="22.15" customHeight="1" spans="1:9">
      <c r="A13" s="26" t="s">
        <v>22</v>
      </c>
      <c r="B13" s="29"/>
      <c r="C13" s="29"/>
      <c r="D13" s="29"/>
      <c r="E13" s="29"/>
      <c r="F13" s="29"/>
      <c r="G13" s="29"/>
      <c r="H13" s="29"/>
      <c r="I13" s="27"/>
    </row>
    <row r="14" ht="40.7" customHeight="1" spans="1:9">
      <c r="A14" s="13" t="s">
        <v>23</v>
      </c>
      <c r="B14" s="13" t="s">
        <v>24</v>
      </c>
      <c r="C14" s="13" t="s">
        <v>25</v>
      </c>
      <c r="D14" s="13" t="s">
        <v>26</v>
      </c>
      <c r="E14" s="13" t="s">
        <v>27</v>
      </c>
      <c r="F14" s="13" t="s">
        <v>28</v>
      </c>
      <c r="G14" s="30" t="s">
        <v>29</v>
      </c>
      <c r="H14" s="13" t="s">
        <v>30</v>
      </c>
      <c r="I14" s="13" t="s">
        <v>31</v>
      </c>
    </row>
    <row r="15" ht="40.7" customHeight="1" spans="1:9">
      <c r="A15" s="31" t="s">
        <v>32</v>
      </c>
      <c r="B15" s="32" t="s">
        <v>33</v>
      </c>
      <c r="C15" s="31" t="s">
        <v>34</v>
      </c>
      <c r="D15" s="33" t="s">
        <v>35</v>
      </c>
      <c r="E15" s="34">
        <v>53</v>
      </c>
      <c r="F15" s="30">
        <v>0</v>
      </c>
      <c r="G15" s="30">
        <f t="shared" ref="G15:G32" si="0">E15*F15</f>
        <v>0</v>
      </c>
      <c r="H15" s="13" t="s">
        <v>36</v>
      </c>
      <c r="I15" s="35" t="str">
        <f>_xlfn.DISPIMG("ID_E0FB9ABC1832477CA8E686EE35FAC455",1)</f>
        <v>=DISPIMG("ID_E0FB9ABC1832477CA8E686EE35FAC455",1)</v>
      </c>
    </row>
    <row r="16" ht="40.7" customHeight="1" spans="1:9">
      <c r="A16" s="31" t="s">
        <v>37</v>
      </c>
      <c r="B16" s="32" t="s">
        <v>33</v>
      </c>
      <c r="C16" s="31" t="s">
        <v>38</v>
      </c>
      <c r="D16" s="33" t="s">
        <v>35</v>
      </c>
      <c r="E16" s="34">
        <v>53</v>
      </c>
      <c r="F16" s="30">
        <v>0</v>
      </c>
      <c r="G16" s="30">
        <f t="shared" si="0"/>
        <v>0</v>
      </c>
      <c r="H16" s="13" t="s">
        <v>36</v>
      </c>
      <c r="I16" s="36" t="str">
        <f>_xlfn.DISPIMG("ID_08E84D45245D4FD490C182C17F0115FA",1)</f>
        <v>=DISPIMG("ID_08E84D45245D4FD490C182C17F0115FA",1)</v>
      </c>
    </row>
    <row r="17" ht="40.7" customHeight="1" spans="1:9 16381:16381">
      <c r="A17" s="31" t="s">
        <v>39</v>
      </c>
      <c r="B17" s="32" t="s">
        <v>33</v>
      </c>
      <c r="C17" s="31" t="s">
        <v>40</v>
      </c>
      <c r="D17" s="33" t="s">
        <v>35</v>
      </c>
      <c r="E17" s="34">
        <v>53</v>
      </c>
      <c r="F17" s="30">
        <v>0</v>
      </c>
      <c r="G17" s="30">
        <f t="shared" si="0"/>
        <v>0</v>
      </c>
      <c r="H17" s="13" t="s">
        <v>36</v>
      </c>
      <c r="I17" s="35" t="str">
        <f>_xlfn.DISPIMG("ID_F72A8431473B46BC9A94E99EA6861802",1)</f>
        <v>=DISPIMG("ID_F72A8431473B46BC9A94E99EA6861802",1)</v>
      </c>
    </row>
    <row r="18" ht="40.7" customHeight="1" spans="1:9 16381:16381">
      <c r="A18" s="31" t="s">
        <v>41</v>
      </c>
      <c r="B18" s="32" t="s">
        <v>33</v>
      </c>
      <c r="C18" s="31" t="s">
        <v>42</v>
      </c>
      <c r="D18" s="33" t="s">
        <v>43</v>
      </c>
      <c r="E18" s="34">
        <v>54</v>
      </c>
      <c r="F18" s="30">
        <v>0</v>
      </c>
      <c r="G18" s="30">
        <f t="shared" si="0"/>
        <v>0</v>
      </c>
      <c r="H18" s="13" t="s">
        <v>36</v>
      </c>
      <c r="I18" s="35" t="str">
        <f>_xlfn.DISPIMG("ID_959EC3BC06604407AD00318D54867E7C",1)</f>
        <v>=DISPIMG("ID_959EC3BC06604407AD00318D54867E7C",1)</v>
      </c>
    </row>
    <row r="19" ht="40.7" customHeight="1" spans="1:9 16381:16381">
      <c r="A19" s="31" t="s">
        <v>44</v>
      </c>
      <c r="B19" s="32" t="s">
        <v>33</v>
      </c>
      <c r="C19" s="31" t="s">
        <v>45</v>
      </c>
      <c r="D19" s="33" t="s">
        <v>35</v>
      </c>
      <c r="E19" s="34">
        <v>54</v>
      </c>
      <c r="F19" s="30">
        <v>0</v>
      </c>
      <c r="G19" s="30">
        <f t="shared" si="0"/>
        <v>0</v>
      </c>
      <c r="H19" s="13" t="s">
        <v>36</v>
      </c>
      <c r="I19" s="35" t="str">
        <f>_xlfn.DISPIMG("ID_1150F35319D449CCB22DB671360038F4",1)</f>
        <v>=DISPIMG("ID_1150F35319D449CCB22DB671360038F4",1)</v>
      </c>
    </row>
    <row r="20" ht="40.7" customHeight="1" spans="1:9 16381:16381">
      <c r="A20" s="31" t="s">
        <v>46</v>
      </c>
      <c r="B20" s="32" t="s">
        <v>33</v>
      </c>
      <c r="C20" s="31" t="s">
        <v>47</v>
      </c>
      <c r="D20" s="33" t="s">
        <v>35</v>
      </c>
      <c r="E20" s="34">
        <v>54</v>
      </c>
      <c r="F20" s="30">
        <v>0</v>
      </c>
      <c r="G20" s="30">
        <f t="shared" si="0"/>
        <v>0</v>
      </c>
      <c r="H20" s="13" t="s">
        <v>36</v>
      </c>
      <c r="I20" s="35" t="str">
        <f>_xlfn.DISPIMG("ID_075EF8D1FC244BC5BD269D1CBE637927",1)</f>
        <v>=DISPIMG("ID_075EF8D1FC244BC5BD269D1CBE637927",1)</v>
      </c>
    </row>
    <row r="21" ht="40.7" customHeight="1" spans="1:9 16381:16381">
      <c r="A21" s="31" t="s">
        <v>48</v>
      </c>
      <c r="B21" s="32" t="s">
        <v>33</v>
      </c>
      <c r="C21" s="31" t="s">
        <v>49</v>
      </c>
      <c r="D21" s="33" t="s">
        <v>35</v>
      </c>
      <c r="E21" s="34">
        <v>54</v>
      </c>
      <c r="F21" s="30">
        <v>0</v>
      </c>
      <c r="G21" s="30">
        <f t="shared" si="0"/>
        <v>0</v>
      </c>
      <c r="H21" s="13" t="s">
        <v>36</v>
      </c>
      <c r="I21" s="35" t="str">
        <f>_xlfn.DISPIMG("ID_F130839F8A154767B48D638C284E73D2",1)</f>
        <v>=DISPIMG("ID_F130839F8A154767B48D638C284E73D2",1)</v>
      </c>
    </row>
    <row r="22" ht="40.7" customHeight="1" spans="1:9 16381:16381">
      <c r="A22" s="32" t="s">
        <v>50</v>
      </c>
      <c r="B22" s="32" t="s">
        <v>51</v>
      </c>
      <c r="C22" s="37" t="s">
        <v>52</v>
      </c>
      <c r="D22" s="33" t="s">
        <v>35</v>
      </c>
      <c r="E22" s="35">
        <v>2</v>
      </c>
      <c r="F22" s="30">
        <v>0</v>
      </c>
      <c r="G22" s="30">
        <f t="shared" si="0"/>
        <v>0</v>
      </c>
      <c r="H22" s="13" t="s">
        <v>36</v>
      </c>
      <c r="I22" s="38" t="str">
        <f>_xlfn.DISPIMG("ID_922BF303EDA24F368BAF6361161DABC7",1)</f>
        <v>=DISPIMG("ID_922BF303EDA24F368BAF6361161DABC7",1)</v>
      </c>
    </row>
    <row r="23" ht="40.7" customHeight="1" spans="1:9 16381:16381">
      <c r="A23" s="32" t="s">
        <v>53</v>
      </c>
      <c r="B23" s="32" t="s">
        <v>51</v>
      </c>
      <c r="C23" s="39" t="s">
        <v>54</v>
      </c>
      <c r="D23" s="33" t="s">
        <v>35</v>
      </c>
      <c r="E23" s="35">
        <v>2</v>
      </c>
      <c r="F23" s="30">
        <v>0</v>
      </c>
      <c r="G23" s="30">
        <f t="shared" si="0"/>
        <v>0</v>
      </c>
      <c r="H23" s="13" t="s">
        <v>36</v>
      </c>
      <c r="I23" s="38" t="str">
        <f>_xlfn.DISPIMG("ID_F13876FA495746A2A45605BBE1E23FF3",1)</f>
        <v>=DISPIMG("ID_F13876FA495746A2A45605BBE1E23FF3",1)</v>
      </c>
    </row>
    <row r="24" ht="88" customHeight="1" spans="1:9 16381:16381">
      <c r="A24" s="32" t="s">
        <v>55</v>
      </c>
      <c r="B24" s="32" t="s">
        <v>51</v>
      </c>
      <c r="C24" s="39" t="s">
        <v>56</v>
      </c>
      <c r="D24" s="40" t="s">
        <v>43</v>
      </c>
      <c r="E24" s="35">
        <v>1</v>
      </c>
      <c r="F24" s="30">
        <v>0</v>
      </c>
      <c r="G24" s="30">
        <f t="shared" si="0"/>
        <v>0</v>
      </c>
      <c r="H24" s="13" t="s">
        <v>36</v>
      </c>
      <c r="I24" s="38"/>
    </row>
    <row r="25" ht="40.7" customHeight="1" spans="1:9 16381:16381">
      <c r="A25" s="32" t="s">
        <v>57</v>
      </c>
      <c r="B25" s="32" t="s">
        <v>58</v>
      </c>
      <c r="C25" s="39" t="s">
        <v>59</v>
      </c>
      <c r="D25" s="33" t="s">
        <v>35</v>
      </c>
      <c r="E25" s="35">
        <v>1</v>
      </c>
      <c r="F25" s="30">
        <v>0</v>
      </c>
      <c r="G25" s="30">
        <f t="shared" si="0"/>
        <v>0</v>
      </c>
      <c r="H25" s="13" t="s">
        <v>36</v>
      </c>
      <c r="I25" s="41" t="str">
        <f>_xlfn.DISPIMG("ID_67F967BD346E4DE29EBD262A56FDF51C",1)</f>
        <v>=DISPIMG("ID_67F967BD346E4DE29EBD262A56FDF51C",1)</v>
      </c>
    </row>
    <row r="26" ht="40.7" customHeight="1" spans="1:9 16381:16381">
      <c r="A26" s="32" t="s">
        <v>60</v>
      </c>
      <c r="B26" s="32" t="s">
        <v>51</v>
      </c>
      <c r="C26" s="37" t="s">
        <v>61</v>
      </c>
      <c r="D26" s="33" t="s">
        <v>35</v>
      </c>
      <c r="E26" s="35">
        <v>1</v>
      </c>
      <c r="F26" s="30">
        <v>0</v>
      </c>
      <c r="G26" s="30">
        <f t="shared" si="0"/>
        <v>0</v>
      </c>
      <c r="H26" s="13" t="s">
        <v>36</v>
      </c>
      <c r="I26" s="38" t="str">
        <f>_xlfn.DISPIMG("ID_2AF59431CFF84B0B8A5BA067671ECED4",1)</f>
        <v>=DISPIMG("ID_2AF59431CFF84B0B8A5BA067671ECED4",1)</v>
      </c>
    </row>
    <row r="27" ht="40.7" customHeight="1" spans="1:9 16381:16381">
      <c r="A27" s="42" t="s">
        <v>46</v>
      </c>
      <c r="B27" s="32" t="s">
        <v>51</v>
      </c>
      <c r="C27" s="39" t="s">
        <v>62</v>
      </c>
      <c r="D27" s="33" t="s">
        <v>35</v>
      </c>
      <c r="E27" s="35">
        <v>1</v>
      </c>
      <c r="F27" s="30">
        <v>0</v>
      </c>
      <c r="G27" s="30">
        <f t="shared" si="0"/>
        <v>0</v>
      </c>
      <c r="H27" s="13" t="s">
        <v>36</v>
      </c>
      <c r="I27" s="38" t="str">
        <f>_xlfn.DISPIMG("ID_623374FE3DC8499792A64ADADC71A972",1)</f>
        <v>=DISPIMG("ID_623374FE3DC8499792A64ADADC71A972",1)</v>
      </c>
    </row>
    <row r="28" ht="40.7" customHeight="1" spans="1:9 16381:16381">
      <c r="A28" s="42" t="s">
        <v>44</v>
      </c>
      <c r="B28" s="32" t="s">
        <v>51</v>
      </c>
      <c r="C28" s="39" t="s">
        <v>63</v>
      </c>
      <c r="D28" s="33" t="s">
        <v>35</v>
      </c>
      <c r="E28" s="35">
        <v>1</v>
      </c>
      <c r="F28" s="30">
        <v>0</v>
      </c>
      <c r="G28" s="30">
        <f t="shared" si="0"/>
        <v>0</v>
      </c>
      <c r="H28" s="13" t="s">
        <v>36</v>
      </c>
      <c r="I28" s="38" t="str">
        <f>_xlfn.DISPIMG("ID_F8842ACE6EAA4ED68F8E3BB598FF5E2A",1)</f>
        <v>=DISPIMG("ID_F8842ACE6EAA4ED68F8E3BB598FF5E2A",1)</v>
      </c>
    </row>
    <row r="29" ht="39" customHeight="1" spans="1:9 16381:16381">
      <c r="A29" s="42" t="s">
        <v>39</v>
      </c>
      <c r="B29" s="32" t="s">
        <v>51</v>
      </c>
      <c r="C29" s="39" t="s">
        <v>64</v>
      </c>
      <c r="D29" s="33" t="s">
        <v>35</v>
      </c>
      <c r="E29" s="35">
        <v>3</v>
      </c>
      <c r="F29" s="30">
        <v>0</v>
      </c>
      <c r="G29" s="30">
        <f t="shared" si="0"/>
        <v>0</v>
      </c>
      <c r="H29" s="13" t="s">
        <v>36</v>
      </c>
      <c r="I29" s="38" t="str">
        <f>_xlfn.DISPIMG("ID_3D263766187A415F95ACE7E550A11573",1)</f>
        <v>=DISPIMG("ID_3D263766187A415F95ACE7E550A11573",1)</v>
      </c>
      <c r="XFA29"/>
    </row>
    <row r="30" ht="39" customHeight="1" spans="1:9 16381:16381">
      <c r="A30" s="32" t="s">
        <v>37</v>
      </c>
      <c r="B30" s="32" t="s">
        <v>51</v>
      </c>
      <c r="C30" s="39" t="s">
        <v>65</v>
      </c>
      <c r="D30" s="33" t="s">
        <v>35</v>
      </c>
      <c r="E30" s="35">
        <v>3</v>
      </c>
      <c r="F30" s="30">
        <v>0</v>
      </c>
      <c r="G30" s="30">
        <f t="shared" si="0"/>
        <v>0</v>
      </c>
      <c r="H30" s="13" t="s">
        <v>36</v>
      </c>
      <c r="I30" s="38" t="str">
        <f>_xlfn.DISPIMG("ID_6AC4EBCA03F242F7894F73B2EE4D0CD4",1)</f>
        <v>=DISPIMG("ID_6AC4EBCA03F242F7894F73B2EE4D0CD4",1)</v>
      </c>
      <c r="XFA30"/>
    </row>
    <row r="31" ht="39" customHeight="1" spans="1:9 16381:16381">
      <c r="A31" s="32" t="s">
        <v>66</v>
      </c>
      <c r="B31" s="32" t="s">
        <v>51</v>
      </c>
      <c r="C31" s="39" t="s">
        <v>67</v>
      </c>
      <c r="D31" s="33" t="s">
        <v>35</v>
      </c>
      <c r="E31" s="35">
        <v>2</v>
      </c>
      <c r="F31" s="30">
        <v>0</v>
      </c>
      <c r="G31" s="30">
        <f t="shared" si="0"/>
        <v>0</v>
      </c>
      <c r="H31" s="13" t="s">
        <v>36</v>
      </c>
      <c r="I31" s="38" t="str">
        <f>_xlfn.DISPIMG("ID_1E5CF33DFF4D4A9A8227D5BD02E7E89E",1)</f>
        <v>=DISPIMG("ID_1E5CF33DFF4D4A9A8227D5BD02E7E89E",1)</v>
      </c>
      <c r="XFA31"/>
    </row>
    <row r="32" ht="39" customHeight="1" spans="1:9 16381:16381">
      <c r="A32" s="32" t="s">
        <v>48</v>
      </c>
      <c r="B32" s="32" t="s">
        <v>51</v>
      </c>
      <c r="C32" s="39" t="s">
        <v>68</v>
      </c>
      <c r="D32" s="33" t="s">
        <v>35</v>
      </c>
      <c r="E32" s="35">
        <v>1</v>
      </c>
      <c r="F32" s="30">
        <v>0</v>
      </c>
      <c r="G32" s="30">
        <f t="shared" si="0"/>
        <v>0</v>
      </c>
      <c r="H32" s="13" t="s">
        <v>36</v>
      </c>
      <c r="I32" s="38" t="str">
        <f>_xlfn.DISPIMG("ID_FC47B335D2D84D96A23C391D393228C7",1)</f>
        <v>=DISPIMG("ID_FC47B335D2D84D96A23C391D393228C7",1)</v>
      </c>
      <c r="XFA32"/>
    </row>
    <row r="33" ht="31" customHeight="1" spans="1:9 16381:16381">
      <c r="A33" s="43" t="s">
        <v>69</v>
      </c>
      <c r="B33" s="43"/>
      <c r="C33" s="43"/>
      <c r="D33" s="43"/>
      <c r="E33" s="43"/>
      <c r="F33" s="43"/>
      <c r="G33" s="44">
        <f>SUM(G15:G32)</f>
        <v>0</v>
      </c>
      <c r="H33" s="13" t="s">
        <v>36</v>
      </c>
      <c r="I33" s="45"/>
      <c r="XFA33"/>
    </row>
    <row r="34" ht="66" customHeight="1" spans="1:9 16381:16381">
      <c r="A34" s="46" t="s">
        <v>70</v>
      </c>
      <c r="B34" s="46"/>
      <c r="C34" s="46"/>
      <c r="D34" s="46"/>
      <c r="E34" s="46"/>
      <c r="F34" s="46"/>
      <c r="G34" s="46"/>
      <c r="H34" s="46"/>
      <c r="I34" s="46"/>
      <c r="XFA34"/>
    </row>
    <row r="35" ht="17.4" spans="1:9 16381:16381">
      <c r="A35" s="47"/>
      <c r="B35" s="47"/>
      <c r="C35" s="47"/>
      <c r="D35" s="47"/>
      <c r="E35" s="47"/>
      <c r="F35" s="47"/>
      <c r="G35" s="48"/>
      <c r="H35" s="47"/>
      <c r="XFA35"/>
    </row>
    <row r="36" spans="1:9 16381:16381">
      <c r="XFA36"/>
    </row>
    <row r="37" spans="1:9 16381:16381">
      <c r="XFA37"/>
    </row>
    <row r="38" spans="1:9 16381:16381">
      <c r="XFA38"/>
    </row>
  </sheetData>
  <mergeCells count="19">
    <mergeCell ref="A1:I1"/>
    <mergeCell ref="A3:I3"/>
    <mergeCell ref="B4:I4"/>
    <mergeCell ref="B5:I5"/>
    <mergeCell ref="B6:I6"/>
    <mergeCell ref="B7:C7"/>
    <mergeCell ref="D7:F7"/>
    <mergeCell ref="G7:I7"/>
    <mergeCell ref="B8:I8"/>
    <mergeCell ref="B9:I9"/>
    <mergeCell ref="B10:E10"/>
    <mergeCell ref="G10:I10"/>
    <mergeCell ref="B11:I11"/>
    <mergeCell ref="B12:C12"/>
    <mergeCell ref="D12:E12"/>
    <mergeCell ref="H12:I12"/>
    <mergeCell ref="A13:I13"/>
    <mergeCell ref="A34:I34"/>
    <mergeCell ref="A35:H35"/>
  </mergeCells>
  <pageMargins left="0.7" right="0.7" top="0.75" bottom="0.75" header="0.3" footer="0.3"/>
  <pageSetup paperSize="9" scale="97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刘欣</cp:lastModifiedBy>
  <dcterms:created xsi:type="dcterms:W3CDTF">2015-06-05T18:19:00Z</dcterms:created>
  <dcterms:modified xsi:type="dcterms:W3CDTF">2026-07-31T02:21:34Z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