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9.15刘崇--天津一商南昌太阳城专属用房软装整改项目\"/>
    </mc:Choice>
  </mc:AlternateContent>
  <bookViews>
    <workbookView windowWidth="15731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9" name="ID_142C2001612B4D22AFFAF25C8D0E5E2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23410" y="4711065"/>
          <a:ext cx="9182100" cy="8820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E34D39834C8743C181C3DF320BBBAD5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75530" y="20687665"/>
          <a:ext cx="1359535" cy="1197610"/>
        </a:xfrm>
        <a:prstGeom prst="rect">
          <a:avLst/>
        </a:prstGeom>
      </xdr:spPr>
    </xdr:pic>
  </etc:cellImage>
  <etc:cellImage>
    <xdr:pic>
      <xdr:nvPicPr>
        <xdr:cNvPr id="6" name="ID_EA3394A4A84D40559E5BD6857655573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947285" y="17351375"/>
          <a:ext cx="1502410" cy="1232535"/>
        </a:xfrm>
        <a:prstGeom prst="rect">
          <a:avLst/>
        </a:prstGeom>
      </xdr:spPr>
    </xdr:pic>
  </etc:cellImage>
  <etc:cellImage>
    <xdr:pic>
      <xdr:nvPicPr>
        <xdr:cNvPr id="99" name="ID_C1AE077C65F4456C81B99DAB958C4B8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286125" y="1010285"/>
          <a:ext cx="7010400" cy="7010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B67E74C854634D1396A8F99D75DBC15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42415" y="1069975"/>
          <a:ext cx="7486650" cy="7448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81645CEDB2C24162B5A5664589B46A7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832225" y="25146000"/>
          <a:ext cx="11401425" cy="5772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32331A08ABE3419EBB91E450B7B4B9D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824730" y="21943060"/>
          <a:ext cx="1515110" cy="1120140"/>
        </a:xfrm>
        <a:prstGeom prst="rect">
          <a:avLst/>
        </a:prstGeom>
      </xdr:spPr>
    </xdr:pic>
  </etc:cellImage>
  <etc:cellImage>
    <xdr:pic>
      <xdr:nvPicPr>
        <xdr:cNvPr id="13" name="ID_FFDA3842F4D04C0A83266EA3B0D7A0BD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336675" y="2740025"/>
          <a:ext cx="6419850" cy="5495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DD7207EA06444DEDA4E0BA3DBE4579D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336675" y="3921125"/>
          <a:ext cx="5848350" cy="4819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9406C79C771647A7AA77F7FDC65FF8CE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336675" y="4962525"/>
          <a:ext cx="8486775" cy="4733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7B46EFB4E44F4E87B8147712BF6077EC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872615" y="7590790"/>
          <a:ext cx="737235" cy="1099820"/>
        </a:xfrm>
        <a:prstGeom prst="rect">
          <a:avLst/>
        </a:prstGeom>
        <a:noFill/>
        <a:ln w="9525">
          <a:noFill/>
        </a:ln>
      </xdr:spPr>
    </xdr:pic>
  </etc:cellImage>
</etc:cellImages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I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<sst xmlns="http://schemas.openxmlformats.org/spreadsheetml/2006/main" count="122" uniqueCount="79">
  <si>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</si>
  <si>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</si>
  <si>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</si>
  <si>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</si>
  <si>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</si>
  <si>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</si>
  <si>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</si>
  <si>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</si>
  <si>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天津一商南昌太阳城专属用房软装整改项目</t>
  </si>
  <si>
    <t>技术需求及商务要求</t>
  </si>
  <si>
    <t>天津一商南昌太阳城专属用房软装项目部分变更需整改，我司需外委一家供应商来承接此业务。
地址：南昌市</t>
  </si>
  <si>
    <t>实施周期</t>
  </si>
  <si>
    <t>3天</t>
  </si>
  <si>
    <t>拦标价</t>
  </si>
  <si>
    <t>54550.00元</t>
  </si>
  <si>
    <t>合同付款周期及质保金到期支付</t>
  </si>
  <si>
    <t>30%预付，验收完成后付到95%，5%质保期满后返还（一般纳税人13%）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</si>
  <si>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</si>
  <si>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</si>
  <si>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</si>
  <si>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</si>
  <si>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</si>
  <si>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</si>
  <si>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</t>
  </si>
  <si>
    <t>品牌</t>
  </si>
  <si>
    <t>规格/mm</t>
  </si>
  <si>
    <t>参数</t>
  </si>
  <si>
    <t>单位</t>
  </si>
  <si>
    <t>数量</t>
  </si>
  <si>
    <t>分项拦标价单价</t>
  </si>
  <si>
    <t>分项拦标价小计</t>
  </si>
  <si>
    <t>贵司报价
单价</t>
  </si>
  <si>
    <t>贵司报价
小计</t>
  </si>
  <si>
    <t>税率</t>
  </si>
  <si>
    <t>备注</t>
  </si>
  <si>
    <t>图片</t>
  </si>
  <si>
    <t>沙发方巾</t>
  </si>
  <si>
    <t>定制</t>
  </si>
  <si>
    <t>米色，牡丹花</t>
  </si>
  <si>
    <t>套</t>
  </si>
  <si>
    <t>%</t>
  </si>
  <si>
    <t>17层接待室</t>
  </si>
  <si>
    <t>主灯灯泡</t>
  </si>
  <si>
    <t>定制款11瓦，30个灯泡</t>
  </si>
  <si>
    <t>组</t>
  </si>
  <si>
    <t>1层大堂</t>
  </si>
  <si>
    <t>定制款11瓦，18个灯泡</t>
  </si>
  <si>
    <t>17层包房</t>
  </si>
  <si>
    <t>定制款11瓦，21个灯泡</t>
  </si>
  <si>
    <t>20层-16人包间</t>
  </si>
  <si>
    <t>20层-14人包间</t>
  </si>
  <si>
    <t>定制款11瓦，6个灯泡</t>
  </si>
  <si>
    <t>20层-8人包间</t>
  </si>
  <si>
    <t>定制款11瓦，37个灯泡</t>
  </si>
  <si>
    <t>顶层-包间</t>
  </si>
  <si>
    <t>铁板烧台面</t>
  </si>
  <si>
    <t>3400*1450</t>
  </si>
  <si>
    <t>台面岩板</t>
  </si>
  <si>
    <t>20层铁板烧台面</t>
  </si>
  <si>
    <t>楼层索引</t>
  </si>
  <si>
    <t>500x1300x50</t>
  </si>
  <si>
    <t>1、信息内容3mm不锈
钢切割立体字，精细打
磨 ，
表面金色烤漆。</t>
  </si>
  <si>
    <t>立体字兵乓球室改成桌球室</t>
  </si>
  <si>
    <t>公区指引</t>
  </si>
  <si>
    <t>500x800x50</t>
  </si>
  <si>
    <t>包房门牌</t>
  </si>
  <si>
    <t>125x300x20</t>
  </si>
  <si>
    <t>1、外框1mm厚304#不
锈钢围边造型，表面电镀古铜色，黛绿色烤漆处理。
2、面板1mm厚304#不锈钢围边造型，表面电镀古铜色，黛绿色烤漆处理。
3、图文丝网印刷。</t>
  </si>
  <si>
    <t>个</t>
  </si>
  <si>
    <t>重做</t>
  </si>
  <si>
    <t>消防疏散图</t>
  </si>
  <si>
    <t>297x210x5</t>
  </si>
  <si>
    <t>1、5mm亚克力切割造
型，4周倒斜角，表面
朱砂红烤漆。
2、文字、图案信息UV
打印。</t>
  </si>
  <si>
    <t>电梯厅</t>
  </si>
  <si>
    <t>600*375*50</t>
  </si>
  <si>
    <t>1.2mm不锈钢折弯焊接造型，表面金
色烤漆。。
内凹10mm，古铜色烤漆。
10mm透明磨砂亚克力雕刻，外露5mm，正面5mm铝板雕刻斜边立体字，表面电镀金色。
内藏LED光源，色温3500K,夜间发光效果。</t>
  </si>
  <si>
    <t>新增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</si>
  <si>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</si>
  <si>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两种方法，报价单需由报价单位加盖本公司公章,邮箱报价需报价单及及营业执照副本复印件均加盖公章，以PDF格式按照询价单位规定时间内上传。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</si>
</sst>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8"/>
      <color theme="1"/>
      <name val="仿宋"/>
      <charset val="134"/>
    </font>
    <font>
      <sz val="10"/>
      <color theme="1"/>
      <name val="仿宋"/>
      <charset val="134"/>
    </font>
    <font>
      <sz val="14"/>
      <color theme="1"/>
      <name val="仿宋"/>
      <charset val="134"/>
    </font>
    <font>
      <sz val="12"/>
      <color indexed="8"/>
      <name val="仿宋_GB2312"/>
      <charset val="134"/>
    </font>
    <font>
      <sz val="11"/>
      <name val="仿宋_GB2312"/>
      <charset val="134"/>
    </font>
    <font>
      <sz val="14"/>
      <name val="仿宋_GB2312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仿宋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pn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1" Type="http://schemas.openxmlformats.org/officeDocument/2006/relationships/image" Target="media/image11.pn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30"/>
  <sheetViews>
    <sheetView tabSelected="1" view="pageBreakPreview" zoomScale="70" zoomScaleNormal="60" topLeftCell="B4" workbookViewId="0">
      <selection activeCell="B8" sqref="B8:M8"/>
    </sheetView>
  </sheetViews>
  <sheetFormatPr defaultColWidth="9" defaultRowHeight="13.8"/>
  <cols>
    <col min="1" max="1" width="18.3796296296296" style="1" customWidth="1"/>
    <col min="2" max="2" width="9.07407407407407" style="2" customWidth="1"/>
    <col min="3" max="3" width="11.6666666666667" style="2" customWidth="1"/>
    <col min="4" max="4" width="23.7037037037037" style="2" customWidth="1"/>
    <col min="5" max="6" width="7.96296296296296" style="1" customWidth="1"/>
    <col min="7" max="8" width="10" style="1" customWidth="1"/>
    <col min="9" max="9" width="13.7037037037037" style="1" customWidth="1"/>
    <col min="10" max="10" width="13.7037037037037" style="3" customWidth="1"/>
    <col min="11" max="11" width="9" style="1"/>
    <col min="12" max="12" width="12.5925925925926" style="1" customWidth="1"/>
    <col min="13" max="13" width="12.7777777777778" style="1" customWidth="1"/>
    <col min="14" max="15" width="9" style="1"/>
    <col min="16" max="16" width="9.37962962962963" style="1"/>
    <col min="17" max="17" width="9.5" style="1"/>
    <col min="18" max="16384" width="9" style="1"/>
  </cols>
  <sheetData>
    <row r="1" ht="29.4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5"/>
      <c r="B2" s="6"/>
      <c r="C2" s="6"/>
      <c r="D2" s="6"/>
      <c r="E2" s="5"/>
      <c r="F2" s="5"/>
      <c r="G2" s="5"/>
      <c r="H2" s="5"/>
      <c r="I2" s="5"/>
      <c r="J2" s="7"/>
      <c r="K2" s="5"/>
      <c r="L2" s="5"/>
    </row>
    <row r="3" ht="22.15" customHeight="1" spans="1:13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ht="22.15" customHeight="1" spans="1:13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ht="22.15" customHeight="1" spans="1:13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ht="39" customHeight="1" spans="1:13">
      <c r="A6" s="8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ht="22.15" customHeight="1" spans="1:13">
      <c r="A7" s="8" t="s">
        <v>5</v>
      </c>
      <c r="B7" s="10"/>
      <c r="C7" s="11"/>
      <c r="D7" s="11"/>
      <c r="E7" s="11"/>
      <c r="F7" s="12"/>
      <c r="G7" s="10" t="s">
        <v>6</v>
      </c>
      <c r="H7" s="11"/>
      <c r="I7" s="12"/>
      <c r="J7" s="13"/>
      <c r="K7" s="13"/>
      <c r="L7" s="13"/>
      <c r="M7" s="13"/>
    </row>
    <row r="8" ht="30" customHeight="1" spans="1:13">
      <c r="A8" s="14" t="s">
        <v>7</v>
      </c>
      <c r="B8" s="15" t="s">
        <v>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ht="45" customHeight="1" spans="1:13">
      <c r="A9" s="14" t="s">
        <v>9</v>
      </c>
      <c r="B9" s="16" t="s">
        <v>10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 ht="31" customHeight="1" spans="1:13">
      <c r="A10" s="14" t="s">
        <v>11</v>
      </c>
      <c r="B10" s="16" t="s">
        <v>12</v>
      </c>
      <c r="C10" s="17"/>
      <c r="D10" s="17"/>
      <c r="E10" s="17"/>
      <c r="F10" s="17"/>
      <c r="G10" s="17"/>
      <c r="H10" s="18"/>
      <c r="I10" s="15" t="s">
        <v>13</v>
      </c>
      <c r="J10" s="19" t="s">
        <v>14</v>
      </c>
      <c r="K10" s="20"/>
      <c r="L10" s="20"/>
      <c r="M10" s="21"/>
    </row>
    <row r="11" ht="38.45" customHeight="1" spans="1:13">
      <c r="A11" s="14" t="s">
        <v>15</v>
      </c>
      <c r="B11" s="16" t="s">
        <v>16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 ht="35" customHeight="1" spans="1:13">
      <c r="A12" s="14" t="s">
        <v>17</v>
      </c>
      <c r="B12" s="14"/>
      <c r="C12" s="14"/>
      <c r="D12" s="14"/>
      <c r="E12" s="22" t="s">
        <v>18</v>
      </c>
      <c r="F12" s="23"/>
      <c r="G12" s="22" t="s">
        <v>19</v>
      </c>
      <c r="H12" s="23"/>
      <c r="I12" s="19" t="s">
        <v>20</v>
      </c>
      <c r="J12" s="21"/>
      <c r="K12" s="19" t="s">
        <v>21</v>
      </c>
      <c r="L12" s="20"/>
      <c r="M12" s="21"/>
    </row>
    <row r="13" ht="22.15" customHeight="1" spans="1:13">
      <c r="A13" s="24" t="s">
        <v>22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</row>
    <row r="14" ht="40.7" customHeight="1" spans="1:13">
      <c r="A14" s="14" t="s">
        <v>23</v>
      </c>
      <c r="B14" s="15" t="s">
        <v>24</v>
      </c>
      <c r="C14" s="25" t="s">
        <v>25</v>
      </c>
      <c r="D14" s="26" t="s">
        <v>26</v>
      </c>
      <c r="E14" s="26" t="s">
        <v>27</v>
      </c>
      <c r="F14" s="26" t="s">
        <v>28</v>
      </c>
      <c r="G14" s="14" t="s">
        <v>29</v>
      </c>
      <c r="H14" s="14" t="s">
        <v>30</v>
      </c>
      <c r="I14" s="14" t="s">
        <v>31</v>
      </c>
      <c r="J14" s="27" t="s">
        <v>32</v>
      </c>
      <c r="K14" s="14" t="s">
        <v>33</v>
      </c>
      <c r="L14" s="26" t="s">
        <v>34</v>
      </c>
      <c r="M14" s="26" t="s">
        <v>35</v>
      </c>
    </row>
    <row r="15" ht="39" customHeight="1" spans="1:13">
      <c r="A15" s="15" t="s">
        <v>36</v>
      </c>
      <c r="B15" s="15" t="s">
        <v>37</v>
      </c>
      <c r="C15" s="28"/>
      <c r="D15" s="29" t="s">
        <v>38</v>
      </c>
      <c r="E15" s="26" t="s">
        <v>39</v>
      </c>
      <c r="F15" s="26">
        <v>8</v>
      </c>
      <c r="G15" s="30">
        <v>96</v>
      </c>
      <c r="H15" s="30">
        <f>F15*G15</f>
        <v>768</v>
      </c>
      <c r="I15" s="31">
        <v>0</v>
      </c>
      <c r="J15" s="31">
        <v>0</v>
      </c>
      <c r="K15" s="32" t="s">
        <v>40</v>
      </c>
      <c r="L15" s="29" t="s">
        <v>41</v>
      </c>
      <c r="M15" s="33" t="str">
        <f>_xlfn.DISPIMG("ID_142C2001612B4D22AFFAF25C8D0E5E2B",1)</f>
        <v>=DISPIMG("ID_142C2001612B4D22AFFAF25C8D0E5E2B",1)</v>
      </c>
    </row>
    <row r="16" ht="39" customHeight="1" spans="1:13">
      <c r="A16" s="15" t="s">
        <v>42</v>
      </c>
      <c r="B16" s="15" t="s">
        <v>37</v>
      </c>
      <c r="C16" s="28"/>
      <c r="D16" s="29" t="s">
        <v>43</v>
      </c>
      <c r="E16" s="26" t="s">
        <v>44</v>
      </c>
      <c r="F16" s="26">
        <v>1</v>
      </c>
      <c r="G16" s="30">
        <v>5028</v>
      </c>
      <c r="H16" s="30">
        <f t="shared" ref="H16:H27" si="0">F16*G16</f>
        <v>5028</v>
      </c>
      <c r="I16" s="31">
        <v>0</v>
      </c>
      <c r="J16" s="31">
        <v>0</v>
      </c>
      <c r="K16" s="32" t="s">
        <v>40</v>
      </c>
      <c r="L16" s="29" t="s">
        <v>45</v>
      </c>
      <c r="M16" s="33" t="str">
        <f>_xlfn.DISPIMG("ID_C1AE077C65F4456C81B99DAB958C4B88",1)</f>
        <v>=DISPIMG("ID_C1AE077C65F4456C81B99DAB958C4B88",1)</v>
      </c>
    </row>
    <row r="17" ht="39" customHeight="1" spans="1:13">
      <c r="A17" s="15" t="s">
        <v>42</v>
      </c>
      <c r="B17" s="15" t="s">
        <v>37</v>
      </c>
      <c r="C17" s="28"/>
      <c r="D17" s="29" t="s">
        <v>46</v>
      </c>
      <c r="E17" s="26" t="s">
        <v>44</v>
      </c>
      <c r="F17" s="26">
        <v>1</v>
      </c>
      <c r="G17" s="30">
        <v>2646</v>
      </c>
      <c r="H17" s="30">
        <f t="shared" si="0"/>
        <v>2646</v>
      </c>
      <c r="I17" s="31">
        <v>0</v>
      </c>
      <c r="J17" s="31">
        <v>0</v>
      </c>
      <c r="K17" s="32" t="s">
        <v>40</v>
      </c>
      <c r="L17" s="29" t="s">
        <v>47</v>
      </c>
      <c r="M17" s="33" t="str">
        <f t="shared" ref="M17:M19" si="1">_xlfn.DISPIMG("ID_EA3394A4A84D40559E5BD6857655573D",1)</f>
        <v>=DISPIMG("ID_EA3394A4A84D40559E5BD6857655573D",1)</v>
      </c>
    </row>
    <row r="18" ht="39" customHeight="1" spans="1:13">
      <c r="A18" s="15" t="s">
        <v>42</v>
      </c>
      <c r="B18" s="15" t="s">
        <v>37</v>
      </c>
      <c r="C18" s="28"/>
      <c r="D18" s="29" t="s">
        <v>48</v>
      </c>
      <c r="E18" s="26" t="s">
        <v>44</v>
      </c>
      <c r="F18" s="26">
        <v>1</v>
      </c>
      <c r="G18" s="30">
        <v>3144</v>
      </c>
      <c r="H18" s="30">
        <f t="shared" si="0"/>
        <v>3144</v>
      </c>
      <c r="I18" s="31">
        <v>0</v>
      </c>
      <c r="J18" s="31">
        <v>0</v>
      </c>
      <c r="K18" s="32" t="s">
        <v>40</v>
      </c>
      <c r="L18" s="29" t="s">
        <v>49</v>
      </c>
      <c r="M18" s="33" t="str">
        <f t="shared" si="1"/>
        <v>=DISPIMG("ID_EA3394A4A84D40559E5BD6857655573D",1)</v>
      </c>
    </row>
    <row r="19" ht="39" customHeight="1" spans="1:13">
      <c r="A19" s="15" t="s">
        <v>42</v>
      </c>
      <c r="B19" s="15" t="s">
        <v>37</v>
      </c>
      <c r="C19" s="28"/>
      <c r="D19" s="29" t="s">
        <v>46</v>
      </c>
      <c r="E19" s="26" t="s">
        <v>44</v>
      </c>
      <c r="F19" s="26">
        <v>1</v>
      </c>
      <c r="G19" s="30">
        <v>2646</v>
      </c>
      <c r="H19" s="30">
        <f t="shared" si="0"/>
        <v>2646</v>
      </c>
      <c r="I19" s="31">
        <v>0</v>
      </c>
      <c r="J19" s="31">
        <v>0</v>
      </c>
      <c r="K19" s="32" t="s">
        <v>40</v>
      </c>
      <c r="L19" s="29" t="s">
        <v>50</v>
      </c>
      <c r="M19" s="33" t="str">
        <f t="shared" si="1"/>
        <v>=DISPIMG("ID_EA3394A4A84D40559E5BD6857655573D",1)</v>
      </c>
    </row>
    <row r="20" ht="39" customHeight="1" spans="1:13">
      <c r="A20" s="15" t="s">
        <v>42</v>
      </c>
      <c r="B20" s="15" t="s">
        <v>37</v>
      </c>
      <c r="C20" s="28"/>
      <c r="D20" s="29" t="s">
        <v>51</v>
      </c>
      <c r="E20" s="26" t="s">
        <v>44</v>
      </c>
      <c r="F20" s="26">
        <v>1</v>
      </c>
      <c r="G20" s="30">
        <v>1000</v>
      </c>
      <c r="H20" s="30">
        <f t="shared" si="0"/>
        <v>1000</v>
      </c>
      <c r="I20" s="31">
        <v>0</v>
      </c>
      <c r="J20" s="31">
        <v>0</v>
      </c>
      <c r="K20" s="32" t="s">
        <v>40</v>
      </c>
      <c r="L20" s="29" t="s">
        <v>52</v>
      </c>
      <c r="M20" s="33" t="str">
        <f>_xlfn.DISPIMG("ID_E34D39834C8743C181C3DF320BBBAD5A",1)</f>
        <v>=DISPIMG("ID_E34D39834C8743C181C3DF320BBBAD5A",1)</v>
      </c>
    </row>
    <row r="21" ht="39" customHeight="1" spans="1:13">
      <c r="A21" s="15" t="s">
        <v>42</v>
      </c>
      <c r="B21" s="15" t="s">
        <v>37</v>
      </c>
      <c r="C21" s="28"/>
      <c r="D21" s="29" t="s">
        <v>53</v>
      </c>
      <c r="E21" s="26" t="s">
        <v>44</v>
      </c>
      <c r="F21" s="26">
        <v>1</v>
      </c>
      <c r="G21" s="30">
        <v>4446</v>
      </c>
      <c r="H21" s="30">
        <f t="shared" si="0"/>
        <v>4446</v>
      </c>
      <c r="I21" s="31">
        <v>0</v>
      </c>
      <c r="J21" s="31">
        <v>0</v>
      </c>
      <c r="K21" s="32" t="s">
        <v>40</v>
      </c>
      <c r="L21" s="29" t="s">
        <v>54</v>
      </c>
      <c r="M21" s="33" t="str">
        <f>_xlfn.DISPIMG("ID_32331A08ABE3419EBB91E450B7B4B9D7",1)</f>
        <v>=DISPIMG("ID_32331A08ABE3419EBB91E450B7B4B9D7",1)</v>
      </c>
    </row>
    <row r="22" ht="39" customHeight="1" spans="1:13">
      <c r="A22" s="15" t="s">
        <v>55</v>
      </c>
      <c r="B22" s="15" t="s">
        <v>37</v>
      </c>
      <c r="C22" s="28" t="s">
        <v>56</v>
      </c>
      <c r="D22" s="29" t="s">
        <v>57</v>
      </c>
      <c r="E22" s="26" t="s">
        <v>44</v>
      </c>
      <c r="F22" s="26">
        <v>1</v>
      </c>
      <c r="G22" s="30">
        <v>23400</v>
      </c>
      <c r="H22" s="30">
        <f t="shared" si="0"/>
        <v>23400</v>
      </c>
      <c r="I22" s="31">
        <v>0</v>
      </c>
      <c r="J22" s="31">
        <v>0</v>
      </c>
      <c r="K22" s="32" t="s">
        <v>40</v>
      </c>
      <c r="L22" s="29" t="s">
        <v>58</v>
      </c>
      <c r="M22" s="34" t="str">
        <f>_xlfn.DISPIMG("ID_81645CEDB2C24162B5A5664589B46A72",1)</f>
        <v>=DISPIMG("ID_81645CEDB2C24162B5A5664589B46A72",1)</v>
      </c>
    </row>
    <row r="23" ht="51" customHeight="1" spans="1:13">
      <c r="A23" s="15" t="s">
        <v>59</v>
      </c>
      <c r="B23" s="15" t="s">
        <v>37</v>
      </c>
      <c r="C23" s="28" t="s">
        <v>60</v>
      </c>
      <c r="D23" s="35" t="s">
        <v>61</v>
      </c>
      <c r="E23" s="26" t="s">
        <v>39</v>
      </c>
      <c r="F23" s="26">
        <v>5</v>
      </c>
      <c r="G23" s="30">
        <v>936</v>
      </c>
      <c r="H23" s="30">
        <f t="shared" si="0"/>
        <v>4680</v>
      </c>
      <c r="I23" s="31">
        <v>0</v>
      </c>
      <c r="J23" s="31">
        <v>0</v>
      </c>
      <c r="K23" s="32" t="s">
        <v>40</v>
      </c>
      <c r="L23" s="29" t="s">
        <v>62</v>
      </c>
      <c r="M23" s="33" t="str">
        <f>_xlfn.DISPIMG("ID_B67E74C854634D1396A8F99D75DBC156",1)</f>
        <v>=DISPIMG("ID_B67E74C854634D1396A8F99D75DBC156",1)</v>
      </c>
    </row>
    <row r="24" ht="55" customHeight="1" spans="1:13">
      <c r="A24" s="15" t="s">
        <v>63</v>
      </c>
      <c r="B24" s="15" t="s">
        <v>37</v>
      </c>
      <c r="C24" s="28" t="s">
        <v>64</v>
      </c>
      <c r="D24" s="35" t="s">
        <v>61</v>
      </c>
      <c r="E24" s="26" t="s">
        <v>39</v>
      </c>
      <c r="F24" s="26">
        <v>2</v>
      </c>
      <c r="G24" s="30">
        <v>936</v>
      </c>
      <c r="H24" s="30">
        <f t="shared" si="0"/>
        <v>1872</v>
      </c>
      <c r="I24" s="31">
        <v>0</v>
      </c>
      <c r="J24" s="31">
        <v>0</v>
      </c>
      <c r="K24" s="32" t="s">
        <v>40</v>
      </c>
      <c r="L24" s="29" t="s">
        <v>62</v>
      </c>
      <c r="M24" s="33" t="str">
        <f>_xlfn.DISPIMG("ID_FFDA3842F4D04C0A83266EA3B0D7A0BD",1)</f>
        <v>=DISPIMG("ID_FFDA3842F4D04C0A83266EA3B0D7A0BD",1)</v>
      </c>
    </row>
    <row r="25" ht="88" customHeight="1" spans="1:13">
      <c r="A25" s="15" t="s">
        <v>65</v>
      </c>
      <c r="B25" s="15" t="s">
        <v>37</v>
      </c>
      <c r="C25" s="28" t="s">
        <v>66</v>
      </c>
      <c r="D25" s="35" t="s">
        <v>67</v>
      </c>
      <c r="E25" s="26" t="s">
        <v>68</v>
      </c>
      <c r="F25" s="26">
        <v>1</v>
      </c>
      <c r="G25" s="30">
        <v>612</v>
      </c>
      <c r="H25" s="30">
        <f t="shared" si="0"/>
        <v>612</v>
      </c>
      <c r="I25" s="31">
        <v>0</v>
      </c>
      <c r="J25" s="31">
        <v>0</v>
      </c>
      <c r="K25" s="32" t="s">
        <v>40</v>
      </c>
      <c r="L25" s="29" t="s">
        <v>69</v>
      </c>
      <c r="M25" s="33" t="str">
        <f>_xlfn.DISPIMG("ID_DD7207EA06444DEDA4E0BA3DBE4579D2",1)</f>
        <v>=DISPIMG("ID_DD7207EA06444DEDA4E0BA3DBE4579D2",1)</v>
      </c>
    </row>
    <row r="26" ht="63" customHeight="1" spans="1:13">
      <c r="A26" s="15" t="s">
        <v>70</v>
      </c>
      <c r="B26" s="15" t="s">
        <v>37</v>
      </c>
      <c r="C26" s="28" t="s">
        <v>71</v>
      </c>
      <c r="D26" s="35" t="s">
        <v>72</v>
      </c>
      <c r="E26" s="26" t="s">
        <v>68</v>
      </c>
      <c r="F26" s="26">
        <v>1</v>
      </c>
      <c r="G26" s="30">
        <v>108</v>
      </c>
      <c r="H26" s="30">
        <f t="shared" si="0"/>
        <v>108</v>
      </c>
      <c r="I26" s="31">
        <v>0</v>
      </c>
      <c r="J26" s="31">
        <v>0</v>
      </c>
      <c r="K26" s="32" t="s">
        <v>40</v>
      </c>
      <c r="L26" s="29" t="s">
        <v>69</v>
      </c>
      <c r="M26" s="33" t="str">
        <f>_xlfn.DISPIMG("ID_9406C79C771647A7AA77F7FDC65FF8CE",1)</f>
        <v>=DISPIMG("ID_9406C79C771647A7AA77F7FDC65FF8CE",1)</v>
      </c>
    </row>
    <row r="27" ht="125" customHeight="1" spans="1:13">
      <c r="A27" s="15" t="s">
        <v>73</v>
      </c>
      <c r="B27" s="15" t="s">
        <v>37</v>
      </c>
      <c r="C27" s="28" t="s">
        <v>74</v>
      </c>
      <c r="D27" s="35" t="s">
        <v>75</v>
      </c>
      <c r="E27" s="26" t="s">
        <v>39</v>
      </c>
      <c r="F27" s="26">
        <v>1</v>
      </c>
      <c r="G27" s="30">
        <v>4200</v>
      </c>
      <c r="H27" s="30">
        <f t="shared" si="0"/>
        <v>4200</v>
      </c>
      <c r="I27" s="31">
        <v>0</v>
      </c>
      <c r="J27" s="31">
        <v>0</v>
      </c>
      <c r="K27" s="32" t="s">
        <v>40</v>
      </c>
      <c r="L27" s="29" t="s">
        <v>76</v>
      </c>
      <c r="M27" s="33" t="str">
        <f>_xlfn.DISPIMG("ID_7B46EFB4E44F4E87B8147712BF6077EC",1)</f>
        <v>=DISPIMG("ID_7B46EFB4E44F4E87B8147712BF6077EC",1)</v>
      </c>
    </row>
    <row r="28" ht="39" customHeight="1" spans="1:13">
      <c r="A28" s="36" t="s">
        <v>77</v>
      </c>
      <c r="B28" s="14"/>
      <c r="C28" s="14"/>
      <c r="D28" s="14"/>
      <c r="E28" s="37"/>
      <c r="F28" s="30"/>
      <c r="G28" s="30"/>
      <c r="H28" s="30">
        <f>SUM(H15:H27)</f>
        <v>54550</v>
      </c>
      <c r="I28" s="14"/>
      <c r="J28" s="27"/>
      <c r="K28" s="38"/>
      <c r="L28" s="38"/>
      <c r="M28" s="39"/>
    </row>
    <row r="29" ht="90" customHeight="1" spans="1:13">
      <c r="A29" s="40" t="s">
        <v>78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ht="17.4" spans="1:13">
      <c r="A30" s="41"/>
      <c r="B30" s="41"/>
      <c r="C30" s="41"/>
      <c r="D30" s="41"/>
      <c r="E30" s="41"/>
      <c r="F30" s="41"/>
      <c r="G30" s="41"/>
      <c r="H30" s="41"/>
      <c r="I30" s="41"/>
      <c r="J30" s="42"/>
      <c r="K30" s="41"/>
      <c r="L30" s="41"/>
    </row>
  </sheetData>
  <mergeCells count="21">
    <mergeCell ref="A1:M1"/>
    <mergeCell ref="A3:M3"/>
    <mergeCell ref="B4:M4"/>
    <mergeCell ref="B5:M5"/>
    <mergeCell ref="B6:M6"/>
    <mergeCell ref="B7:F7"/>
    <mergeCell ref="G7:I7"/>
    <mergeCell ref="J7:M7"/>
    <mergeCell ref="B8:M8"/>
    <mergeCell ref="B9:M9"/>
    <mergeCell ref="B10:H10"/>
    <mergeCell ref="J10:M10"/>
    <mergeCell ref="B11:M11"/>
    <mergeCell ref="B12:D12"/>
    <mergeCell ref="E12:F12"/>
    <mergeCell ref="G12:H12"/>
    <mergeCell ref="I12:J12"/>
    <mergeCell ref="K12:M12"/>
    <mergeCell ref="A13:M13"/>
    <mergeCell ref="A29:M29"/>
    <mergeCell ref="A30:K30"/>
  </mergeCells>
  <pageMargins left="0.393055555555556" right="0.236111111111111" top="0.432638888888889" bottom="0.432638888888889" header="0.3" footer="0.3"/>
  <pageSetup paperSize="9" scale="5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2026-09-15T09:16:10Z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